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1835" windowHeight="6255" firstSheet="1" activeTab="4"/>
  </bookViews>
  <sheets>
    <sheet name="建立表格" sheetId="1" r:id="rId1"/>
    <sheet name="汽車銷售記錄" sheetId="5" r:id="rId2"/>
    <sheet name="排序練習" sheetId="6" r:id="rId3"/>
    <sheet name="圖示集資料條" sheetId="7" r:id="rId4"/>
    <sheet name="分組小計" sheetId="8" r:id="rId5"/>
    <sheet name="工作表1" sheetId="4" r:id="rId6"/>
    <sheet name="工作表2" sheetId="2" r:id="rId7"/>
    <sheet name="工作表3" sheetId="3" r:id="rId8"/>
  </sheets>
  <definedNames>
    <definedName name="_xlnm._FilterDatabase" localSheetId="1" hidden="1">汽車銷售記錄!$B$3:$F$23</definedName>
  </definedNames>
  <calcPr calcId="144525"/>
</workbook>
</file>

<file path=xl/calcChain.xml><?xml version="1.0" encoding="utf-8"?>
<calcChain xmlns="http://schemas.openxmlformats.org/spreadsheetml/2006/main">
  <c r="G26" i="8" l="1"/>
  <c r="G25" i="8"/>
  <c r="G24" i="8"/>
  <c r="G23" i="8"/>
  <c r="G27" i="8" s="1"/>
  <c r="G21" i="8"/>
  <c r="G20" i="8"/>
  <c r="G19" i="8"/>
  <c r="G18" i="8"/>
  <c r="G22" i="8" s="1"/>
  <c r="G16" i="8"/>
  <c r="G15" i="8"/>
  <c r="G14" i="8"/>
  <c r="G13" i="8"/>
  <c r="G17" i="8" s="1"/>
  <c r="G11" i="8"/>
  <c r="G10" i="8"/>
  <c r="G9" i="8"/>
  <c r="G8" i="8"/>
  <c r="G12" i="8" s="1"/>
  <c r="G6" i="8"/>
  <c r="G5" i="8"/>
  <c r="G4" i="8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K8" i="7"/>
  <c r="K7" i="7"/>
  <c r="K6" i="7"/>
  <c r="K5" i="7"/>
  <c r="K4" i="7"/>
  <c r="K3" i="7"/>
  <c r="G7" i="8" l="1"/>
  <c r="G28" i="8" s="1"/>
  <c r="G22" i="6" l="1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F23" i="5" l="1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23" i="1" l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</calcChain>
</file>

<file path=xl/sharedStrings.xml><?xml version="1.0" encoding="utf-8"?>
<sst xmlns="http://schemas.openxmlformats.org/spreadsheetml/2006/main" count="282" uniqueCount="115">
  <si>
    <t xml:space="preserve"> 日期</t>
  </si>
  <si>
    <t>汽車類型</t>
  </si>
  <si>
    <t>現    況</t>
  </si>
  <si>
    <t>數量</t>
  </si>
  <si>
    <t>金額</t>
  </si>
  <si>
    <t>訂貨</t>
    <phoneticPr fontId="3" type="noConversion"/>
  </si>
  <si>
    <t>旅行車</t>
    <phoneticPr fontId="3" type="noConversion"/>
  </si>
  <si>
    <t>製造</t>
    <phoneticPr fontId="3" type="noConversion"/>
  </si>
  <si>
    <t>旅行車</t>
    <phoneticPr fontId="3" type="noConversion"/>
  </si>
  <si>
    <t>製造</t>
    <phoneticPr fontId="3" type="noConversion"/>
  </si>
  <si>
    <t>小轎車</t>
    <phoneticPr fontId="3" type="noConversion"/>
  </si>
  <si>
    <t>交運</t>
    <phoneticPr fontId="3" type="noConversion"/>
  </si>
  <si>
    <t>訂貨</t>
    <phoneticPr fontId="3" type="noConversion"/>
  </si>
  <si>
    <t>志凌汽車公司銷售現況與記錄</t>
    <phoneticPr fontId="3" type="noConversion"/>
  </si>
  <si>
    <t>卡車</t>
    <phoneticPr fontId="3" type="noConversion"/>
  </si>
  <si>
    <t>吉普車</t>
    <phoneticPr fontId="3" type="noConversion"/>
  </si>
  <si>
    <t>訂貨</t>
    <phoneticPr fontId="3" type="noConversion"/>
  </si>
  <si>
    <t>吉普車</t>
    <phoneticPr fontId="3" type="noConversion"/>
  </si>
  <si>
    <t>交運</t>
    <phoneticPr fontId="3" type="noConversion"/>
  </si>
  <si>
    <t>越野車</t>
    <phoneticPr fontId="3" type="noConversion"/>
  </si>
  <si>
    <t>吉普車</t>
    <phoneticPr fontId="3" type="noConversion"/>
  </si>
  <si>
    <t>交運</t>
    <phoneticPr fontId="3" type="noConversion"/>
  </si>
  <si>
    <t>越野車</t>
    <phoneticPr fontId="3" type="noConversion"/>
  </si>
  <si>
    <t>小轎車</t>
    <phoneticPr fontId="3" type="noConversion"/>
  </si>
  <si>
    <t>交運</t>
    <phoneticPr fontId="3" type="noConversion"/>
  </si>
  <si>
    <t>越野車</t>
    <phoneticPr fontId="3" type="noConversion"/>
  </si>
  <si>
    <t>訂貨</t>
    <phoneticPr fontId="3" type="noConversion"/>
  </si>
  <si>
    <t>小轎車</t>
    <phoneticPr fontId="3" type="noConversion"/>
  </si>
  <si>
    <t>旅行車</t>
    <phoneticPr fontId="3" type="noConversion"/>
  </si>
  <si>
    <t>製造</t>
    <phoneticPr fontId="3" type="noConversion"/>
  </si>
  <si>
    <t>越野車</t>
    <phoneticPr fontId="3" type="noConversion"/>
  </si>
  <si>
    <t>訂貨</t>
    <phoneticPr fontId="3" type="noConversion"/>
  </si>
  <si>
    <t>卡車</t>
    <phoneticPr fontId="3" type="noConversion"/>
  </si>
  <si>
    <t>訂貨</t>
    <phoneticPr fontId="3" type="noConversion"/>
  </si>
  <si>
    <t>志凌汽車公司銷售現況與記錄</t>
    <phoneticPr fontId="3" type="noConversion"/>
  </si>
  <si>
    <t>小轎車</t>
    <phoneticPr fontId="3" type="noConversion"/>
  </si>
  <si>
    <t>交運</t>
    <phoneticPr fontId="3" type="noConversion"/>
  </si>
  <si>
    <t>卡車</t>
    <phoneticPr fontId="3" type="noConversion"/>
  </si>
  <si>
    <t>訂貨</t>
    <phoneticPr fontId="3" type="noConversion"/>
  </si>
  <si>
    <t>旅行車</t>
    <phoneticPr fontId="3" type="noConversion"/>
  </si>
  <si>
    <t>製造</t>
    <phoneticPr fontId="3" type="noConversion"/>
  </si>
  <si>
    <t>吉普車</t>
    <phoneticPr fontId="3" type="noConversion"/>
  </si>
  <si>
    <t>越野車</t>
    <phoneticPr fontId="3" type="noConversion"/>
  </si>
  <si>
    <t>訂貨</t>
    <phoneticPr fontId="3" type="noConversion"/>
  </si>
  <si>
    <t>小轎車</t>
    <phoneticPr fontId="3" type="noConversion"/>
  </si>
  <si>
    <t>旅行車</t>
    <phoneticPr fontId="3" type="noConversion"/>
  </si>
  <si>
    <t>製造</t>
    <phoneticPr fontId="3" type="noConversion"/>
  </si>
  <si>
    <t>吉普車</t>
    <phoneticPr fontId="3" type="noConversion"/>
  </si>
  <si>
    <t>交運</t>
    <phoneticPr fontId="3" type="noConversion"/>
  </si>
  <si>
    <t>越野車</t>
    <phoneticPr fontId="3" type="noConversion"/>
  </si>
  <si>
    <t>訂貨</t>
    <phoneticPr fontId="3" type="noConversion"/>
  </si>
  <si>
    <t>小轎車</t>
    <phoneticPr fontId="3" type="noConversion"/>
  </si>
  <si>
    <t>卡車</t>
    <phoneticPr fontId="3" type="noConversion"/>
  </si>
  <si>
    <t>訂貨</t>
    <phoneticPr fontId="3" type="noConversion"/>
  </si>
  <si>
    <t>製造</t>
    <phoneticPr fontId="3" type="noConversion"/>
  </si>
  <si>
    <t>吉普車</t>
    <phoneticPr fontId="3" type="noConversion"/>
  </si>
  <si>
    <t>交運</t>
    <phoneticPr fontId="3" type="noConversion"/>
  </si>
  <si>
    <t>越野車</t>
    <phoneticPr fontId="3" type="noConversion"/>
  </si>
  <si>
    <t>小轎車</t>
    <phoneticPr fontId="3" type="noConversion"/>
  </si>
  <si>
    <t>交運</t>
    <phoneticPr fontId="3" type="noConversion"/>
  </si>
  <si>
    <t>卡車</t>
    <phoneticPr fontId="3" type="noConversion"/>
  </si>
  <si>
    <t>訂貨</t>
    <phoneticPr fontId="3" type="noConversion"/>
  </si>
  <si>
    <t>旅行車</t>
    <phoneticPr fontId="3" type="noConversion"/>
  </si>
  <si>
    <t>製造</t>
    <phoneticPr fontId="3" type="noConversion"/>
  </si>
  <si>
    <t>志凌汽車公司銷售現況與記錄</t>
  </si>
  <si>
    <t>項次</t>
    <phoneticPr fontId="3" type="noConversion"/>
  </si>
  <si>
    <t>小轎車</t>
    <phoneticPr fontId="3" type="noConversion"/>
  </si>
  <si>
    <t>製造</t>
    <phoneticPr fontId="3" type="noConversion"/>
  </si>
  <si>
    <t>交運</t>
    <phoneticPr fontId="3" type="noConversion"/>
  </si>
  <si>
    <t>訂貨</t>
    <phoneticPr fontId="3" type="noConversion"/>
  </si>
  <si>
    <t>吉普車</t>
    <phoneticPr fontId="3" type="noConversion"/>
  </si>
  <si>
    <t>旅行車</t>
    <phoneticPr fontId="3" type="noConversion"/>
  </si>
  <si>
    <t>越野車</t>
    <phoneticPr fontId="3" type="noConversion"/>
  </si>
  <si>
    <t>項次</t>
    <phoneticPr fontId="3" type="noConversion"/>
  </si>
  <si>
    <r>
      <rPr>
        <sz val="12"/>
        <color theme="1"/>
        <rFont val="新細明體"/>
        <family val="2"/>
        <charset val="136"/>
        <scheme val="minor"/>
      </rPr>
      <t>小轎車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</si>
  <si>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小轎車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</si>
  <si>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交運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</si>
  <si>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交運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</si>
  <si>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卡車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</si>
  <si>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製造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</si>
  <si>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旅行車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</si>
  <si>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吉普車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</si>
  <si>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越野車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</si>
  <si>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訂貨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</si>
  <si>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交運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</si>
  <si>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卡車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</si>
  <si>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旅行車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</si>
  <si>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製造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</si>
  <si>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吉普車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</si>
  <si>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交運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</si>
  <si>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越野車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</si>
  <si>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製造</t>
    </r>
    <phoneticPr fontId="3" type="noConversion"/>
  </si>
  <si>
    <t>志凌汽車銷售現況與記錄</t>
  </si>
  <si>
    <t>小轎車</t>
    <phoneticPr fontId="3" type="noConversion"/>
  </si>
  <si>
    <t>交運</t>
    <phoneticPr fontId="3" type="noConversion"/>
  </si>
  <si>
    <t>訂貨</t>
    <phoneticPr fontId="3" type="noConversion"/>
  </si>
  <si>
    <t>小轎車</t>
    <phoneticPr fontId="3" type="noConversion"/>
  </si>
  <si>
    <t>製造</t>
    <phoneticPr fontId="3" type="noConversion"/>
  </si>
  <si>
    <t>小轎車 合計</t>
  </si>
  <si>
    <t>卡車</t>
    <phoneticPr fontId="3" type="noConversion"/>
  </si>
  <si>
    <t>製造</t>
    <phoneticPr fontId="3" type="noConversion"/>
  </si>
  <si>
    <t>訂貨</t>
    <phoneticPr fontId="3" type="noConversion"/>
  </si>
  <si>
    <t>卡車</t>
    <phoneticPr fontId="3" type="noConversion"/>
  </si>
  <si>
    <t>卡車 合計</t>
  </si>
  <si>
    <t>吉普車</t>
    <phoneticPr fontId="3" type="noConversion"/>
  </si>
  <si>
    <t>製造</t>
    <phoneticPr fontId="3" type="noConversion"/>
  </si>
  <si>
    <t>吉普車 合計</t>
  </si>
  <si>
    <t>旅行車</t>
    <phoneticPr fontId="3" type="noConversion"/>
  </si>
  <si>
    <t>旅行車</t>
    <phoneticPr fontId="3" type="noConversion"/>
  </si>
  <si>
    <t>旅行車 合計</t>
  </si>
  <si>
    <t>越野車</t>
    <phoneticPr fontId="3" type="noConversion"/>
  </si>
  <si>
    <t>訂貨</t>
    <phoneticPr fontId="3" type="noConversion"/>
  </si>
  <si>
    <t>越野車</t>
    <phoneticPr fontId="3" type="noConversion"/>
  </si>
  <si>
    <t>越野車 合計</t>
  </si>
  <si>
    <t>總計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</si>
</sst>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76" formatCode="yyyy/mm/dd"/>
    <numFmt numFmtId="177" formatCode="_(&quot;$&quot;* #,##0.00_);_(&quot;$&quot;* \(#,##0.00\);_(&quot;$&quot;* &quot;-&quot;??_);_(@_)"/>
    <numFmt numFmtId="178" formatCode="_(&quot;$&quot;* #,##0_);_(&quot;$&quot;* \(#,##0\);_(&quot;$&quot;* &quot;-&quot;??_);_(@_)"/>
    <numFmt numFmtId="179" formatCode="_-&quot;£&quot;* #,##0_-;\-&quot;£&quot;* #,##0_-;_-&quot;£&quot;* &quot;-&quot;_-;_-@_-"/>
    <numFmt numFmtId="180" formatCode="_-&quot;£&quot;* #,##0.00_-;\-&quot;£&quot;* #,##0.00_-;_-&quot;£&quot;* &quot;-&quot;??_-;_-@_-"/>
    <numFmt numFmtId="181" formatCode="#,##0_);\(#,##0\)"/>
  </numFmts>
  <fonts count="14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4"/>
      <color indexed="9"/>
      <name val="新細明體"/>
      <family val="2"/>
      <charset val="136"/>
      <scheme val="major"/>
    </font>
    <font>
      <sz val="9"/>
      <name val="細明體"/>
      <family val="3"/>
      <charset val="136"/>
    </font>
    <font>
      <b/>
      <sz val="11"/>
      <color theme="0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2"/>
      <color theme="1"/>
      <name val="細明體"/>
      <family val="3"/>
      <charset val="136"/>
    </font>
    <font>
      <b/>
      <sz val="14"/>
      <color indexed="9"/>
      <name val="細明體"/>
      <family val="3"/>
      <charset val="136"/>
    </font>
    <font>
      <b/>
      <sz val="10"/>
      <color theme="0"/>
      <name val="細明體"/>
      <family val="3"/>
      <charset val="136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58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2" tint="-0.499984740745262"/>
        <bgColor theme="4"/>
      </patternFill>
    </fill>
    <fill>
      <patternFill patternType="solid">
        <fgColor theme="6" tint="0.79998168889431442"/>
        <bgColor theme="4" tint="0.79998168889431442"/>
      </patternFill>
    </fill>
    <fill>
      <patternFill patternType="solid">
        <fgColor theme="6"/>
        <bgColor theme="6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79998168889431442"/>
        <bgColor theme="6" tint="0.59999389629810485"/>
      </patternFill>
    </fill>
    <fill>
      <patternFill patternType="solid">
        <fgColor theme="0"/>
        <bgColor theme="6" tint="0.79998168889431442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7" tint="0.39997558519241921"/>
      </left>
      <right/>
      <top style="thin">
        <color theme="7" tint="0.39997558519241921"/>
      </top>
      <bottom/>
      <diagonal/>
    </border>
    <border>
      <left/>
      <right/>
      <top style="thin">
        <color theme="7" tint="0.39997558519241921"/>
      </top>
      <bottom/>
      <diagonal/>
    </border>
    <border>
      <left/>
      <right style="thin">
        <color theme="7" tint="0.39997558519241921"/>
      </right>
      <top style="thin">
        <color theme="7" tint="0.39997558519241921"/>
      </top>
      <bottom/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8168889431442"/>
      </top>
      <bottom style="thin">
        <color theme="7" tint="0.79998168889431442"/>
      </bottom>
      <diagonal/>
    </border>
    <border>
      <left style="thin">
        <color theme="7" tint="0.79998168889431442"/>
      </left>
      <right/>
      <top style="thin">
        <color theme="7" tint="0.79998168889431442"/>
      </top>
      <bottom style="thin">
        <color theme="7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indexed="64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indexed="64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indexed="64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theme="7" tint="0.39997558519241921"/>
      </top>
      <bottom style="medium">
        <color indexed="64"/>
      </bottom>
      <diagonal/>
    </border>
    <border>
      <left/>
      <right/>
      <top style="thin">
        <color theme="7" tint="0.39997558519241921"/>
      </top>
      <bottom style="medium">
        <color indexed="64"/>
      </bottom>
      <diagonal/>
    </border>
    <border>
      <left/>
      <right style="medium">
        <color indexed="64"/>
      </right>
      <top style="thin">
        <color theme="7" tint="0.39997558519241921"/>
      </top>
      <bottom style="medium">
        <color indexed="64"/>
      </bottom>
      <diagonal/>
    </border>
    <border>
      <left style="thin">
        <color theme="7" tint="0.79998168889431442"/>
      </left>
      <right style="thin">
        <color theme="7" tint="0.79998168889431442"/>
      </right>
      <top/>
      <bottom style="thin">
        <color theme="7" tint="0.79998168889431442"/>
      </bottom>
      <diagonal/>
    </border>
  </borders>
  <cellStyleXfs count="8">
    <xf numFmtId="0" fontId="0" fillId="0" borderId="0">
      <alignment vertical="center"/>
    </xf>
    <xf numFmtId="0" fontId="5" fillId="0" borderId="0"/>
    <xf numFmtId="177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6" borderId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</cellStyleXfs>
  <cellXfs count="84">
    <xf numFmtId="0" fontId="0" fillId="0" borderId="0" xfId="0">
      <alignment vertical="center"/>
    </xf>
    <xf numFmtId="0" fontId="5" fillId="0" borderId="0" xfId="1"/>
    <xf numFmtId="0" fontId="4" fillId="3" borderId="0" xfId="1" applyFont="1" applyFill="1" applyBorder="1" applyAlignment="1">
      <alignment horizontal="center" vertical="center"/>
    </xf>
    <xf numFmtId="176" fontId="6" fillId="4" borderId="0" xfId="1" applyNumberFormat="1" applyFont="1" applyFill="1" applyBorder="1"/>
    <xf numFmtId="0" fontId="6" fillId="4" borderId="0" xfId="1" applyFont="1" applyFill="1" applyBorder="1" applyAlignment="1">
      <alignment horizontal="center"/>
    </xf>
    <xf numFmtId="178" fontId="6" fillId="4" borderId="0" xfId="2" applyNumberFormat="1" applyFont="1" applyFill="1" applyBorder="1" applyAlignment="1">
      <alignment horizontal="right"/>
    </xf>
    <xf numFmtId="176" fontId="6" fillId="5" borderId="0" xfId="1" applyNumberFormat="1" applyFont="1" applyFill="1" applyBorder="1"/>
    <xf numFmtId="0" fontId="7" fillId="5" borderId="0" xfId="1" applyFont="1" applyFill="1" applyBorder="1" applyAlignment="1">
      <alignment horizontal="center"/>
    </xf>
    <xf numFmtId="0" fontId="6" fillId="5" borderId="0" xfId="1" applyFont="1" applyFill="1" applyBorder="1" applyAlignment="1">
      <alignment horizontal="center"/>
    </xf>
    <xf numFmtId="178" fontId="6" fillId="5" borderId="0" xfId="2" applyNumberFormat="1" applyFont="1" applyFill="1" applyBorder="1" applyAlignment="1">
      <alignment horizontal="right"/>
    </xf>
    <xf numFmtId="0" fontId="2" fillId="2" borderId="0" xfId="1" applyFont="1" applyFill="1" applyBorder="1" applyAlignment="1">
      <alignment horizontal="center" vertical="center"/>
    </xf>
    <xf numFmtId="0" fontId="5" fillId="0" borderId="0" xfId="1" applyBorder="1" applyAlignment="1">
      <alignment vertical="center"/>
    </xf>
    <xf numFmtId="0" fontId="2" fillId="7" borderId="0" xfId="1" applyFont="1" applyFill="1" applyBorder="1" applyAlignment="1">
      <alignment horizontal="center" vertical="center"/>
    </xf>
    <xf numFmtId="0" fontId="5" fillId="7" borderId="0" xfId="1" applyFill="1" applyBorder="1" applyAlignment="1">
      <alignment vertical="center"/>
    </xf>
    <xf numFmtId="0" fontId="6" fillId="4" borderId="1" xfId="1" applyFont="1" applyFill="1" applyBorder="1" applyAlignment="1">
      <alignment horizontal="center"/>
    </xf>
    <xf numFmtId="0" fontId="7" fillId="9" borderId="1" xfId="1" applyFont="1" applyFill="1" applyBorder="1" applyAlignment="1">
      <alignment horizontal="center"/>
    </xf>
    <xf numFmtId="0" fontId="6" fillId="9" borderId="1" xfId="1" applyFont="1" applyFill="1" applyBorder="1" applyAlignment="1">
      <alignment horizontal="center"/>
    </xf>
    <xf numFmtId="176" fontId="6" fillId="4" borderId="2" xfId="1" applyNumberFormat="1" applyFont="1" applyFill="1" applyBorder="1"/>
    <xf numFmtId="176" fontId="6" fillId="9" borderId="2" xfId="1" applyNumberFormat="1" applyFont="1" applyFill="1" applyBorder="1"/>
    <xf numFmtId="178" fontId="6" fillId="4" borderId="3" xfId="2" applyNumberFormat="1" applyFont="1" applyFill="1" applyBorder="1" applyAlignment="1">
      <alignment horizontal="right"/>
    </xf>
    <xf numFmtId="178" fontId="6" fillId="9" borderId="3" xfId="2" applyNumberFormat="1" applyFont="1" applyFill="1" applyBorder="1" applyAlignment="1">
      <alignment horizontal="right"/>
    </xf>
    <xf numFmtId="0" fontId="4" fillId="8" borderId="4" xfId="1" applyFont="1" applyFill="1" applyBorder="1" applyAlignment="1">
      <alignment horizontal="center" vertical="center"/>
    </xf>
    <xf numFmtId="0" fontId="4" fillId="8" borderId="5" xfId="1" applyFont="1" applyFill="1" applyBorder="1" applyAlignment="1">
      <alignment horizontal="center" vertical="center"/>
    </xf>
    <xf numFmtId="0" fontId="4" fillId="8" borderId="6" xfId="1" applyFont="1" applyFill="1" applyBorder="1" applyAlignment="1">
      <alignment horizontal="center" vertical="center"/>
    </xf>
    <xf numFmtId="176" fontId="6" fillId="9" borderId="7" xfId="1" applyNumberFormat="1" applyFont="1" applyFill="1" applyBorder="1"/>
    <xf numFmtId="0" fontId="6" fillId="9" borderId="8" xfId="1" applyFont="1" applyFill="1" applyBorder="1" applyAlignment="1">
      <alignment horizontal="center"/>
    </xf>
    <xf numFmtId="178" fontId="6" fillId="9" borderId="9" xfId="2" applyNumberFormat="1" applyFont="1" applyFill="1" applyBorder="1" applyAlignment="1">
      <alignment horizontal="right"/>
    </xf>
    <xf numFmtId="0" fontId="8" fillId="7" borderId="10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0" fontId="9" fillId="10" borderId="12" xfId="0" applyFont="1" applyFill="1" applyBorder="1" applyAlignment="1">
      <alignment horizontal="center" vertical="center"/>
    </xf>
    <xf numFmtId="0" fontId="10" fillId="10" borderId="12" xfId="0" applyFont="1" applyFill="1" applyBorder="1" applyAlignment="1">
      <alignment horizontal="center" vertical="center"/>
    </xf>
    <xf numFmtId="0" fontId="10" fillId="10" borderId="13" xfId="0" applyFont="1" applyFill="1" applyBorder="1" applyAlignment="1">
      <alignment horizontal="center" vertical="center"/>
    </xf>
    <xf numFmtId="0" fontId="11" fillId="11" borderId="14" xfId="0" applyFont="1" applyFill="1" applyBorder="1" applyAlignment="1">
      <alignment horizontal="center" vertical="center"/>
    </xf>
    <xf numFmtId="176" fontId="11" fillId="11" borderId="15" xfId="0" applyNumberFormat="1" applyFont="1" applyFill="1" applyBorder="1" applyAlignment="1">
      <alignment vertical="center"/>
    </xf>
    <xf numFmtId="0" fontId="11" fillId="11" borderId="15" xfId="0" applyFont="1" applyFill="1" applyBorder="1" applyAlignment="1">
      <alignment horizontal="center" vertical="center"/>
    </xf>
    <xf numFmtId="181" fontId="12" fillId="11" borderId="16" xfId="2" applyNumberFormat="1" applyFont="1" applyFill="1" applyBorder="1" applyAlignment="1">
      <alignment vertical="center"/>
    </xf>
    <xf numFmtId="0" fontId="11" fillId="12" borderId="14" xfId="0" applyFont="1" applyFill="1" applyBorder="1" applyAlignment="1">
      <alignment horizontal="center" vertical="center"/>
    </xf>
    <xf numFmtId="176" fontId="11" fillId="12" borderId="15" xfId="0" applyNumberFormat="1" applyFont="1" applyFill="1" applyBorder="1" applyAlignment="1">
      <alignment vertical="center"/>
    </xf>
    <xf numFmtId="0" fontId="11" fillId="12" borderId="15" xfId="0" applyFont="1" applyFill="1" applyBorder="1" applyAlignment="1">
      <alignment horizontal="center" vertical="center"/>
    </xf>
    <xf numFmtId="181" fontId="12" fillId="12" borderId="16" xfId="2" applyNumberFormat="1" applyFont="1" applyFill="1" applyBorder="1" applyAlignment="1">
      <alignment vertical="center"/>
    </xf>
    <xf numFmtId="0" fontId="11" fillId="12" borderId="17" xfId="0" applyFont="1" applyFill="1" applyBorder="1" applyAlignment="1">
      <alignment horizontal="center" vertical="center"/>
    </xf>
    <xf numFmtId="176" fontId="11" fillId="12" borderId="18" xfId="0" applyNumberFormat="1" applyFont="1" applyFill="1" applyBorder="1" applyAlignment="1">
      <alignment vertical="center"/>
    </xf>
    <xf numFmtId="0" fontId="11" fillId="12" borderId="18" xfId="0" applyFont="1" applyFill="1" applyBorder="1" applyAlignment="1">
      <alignment horizontal="center" vertical="center"/>
    </xf>
    <xf numFmtId="181" fontId="12" fillId="12" borderId="10" xfId="2" applyNumberFormat="1" applyFont="1" applyFill="1" applyBorder="1" applyAlignment="1">
      <alignment vertical="center"/>
    </xf>
    <xf numFmtId="0" fontId="9" fillId="13" borderId="20" xfId="0" applyFont="1" applyFill="1" applyBorder="1" applyAlignment="1"/>
    <xf numFmtId="0" fontId="10" fillId="13" borderId="21" xfId="0" applyFont="1" applyFill="1" applyBorder="1" applyAlignment="1"/>
    <xf numFmtId="0" fontId="10" fillId="13" borderId="21" xfId="0" applyFont="1" applyFill="1" applyBorder="1" applyAlignment="1">
      <alignment horizontal="center"/>
    </xf>
    <xf numFmtId="0" fontId="10" fillId="13" borderId="22" xfId="0" applyFont="1" applyFill="1" applyBorder="1" applyAlignment="1"/>
    <xf numFmtId="0" fontId="11" fillId="14" borderId="23" xfId="0" applyFont="1" applyFill="1" applyBorder="1" applyAlignment="1">
      <alignment horizontal="center"/>
    </xf>
    <xf numFmtId="176" fontId="11" fillId="14" borderId="24" xfId="0" applyNumberFormat="1" applyFont="1" applyFill="1" applyBorder="1" applyAlignment="1"/>
    <xf numFmtId="0" fontId="0" fillId="0" borderId="25" xfId="0" applyBorder="1" applyAlignment="1"/>
    <xf numFmtId="0" fontId="0" fillId="0" borderId="26" xfId="0" applyBorder="1" applyAlignment="1">
      <alignment horizontal="center"/>
    </xf>
    <xf numFmtId="0" fontId="0" fillId="0" borderId="26" xfId="0" applyBorder="1" applyAlignment="1"/>
    <xf numFmtId="181" fontId="12" fillId="0" borderId="27" xfId="2" applyNumberFormat="1" applyFont="1" applyFill="1" applyBorder="1"/>
    <xf numFmtId="0" fontId="11" fillId="0" borderId="23" xfId="0" applyFont="1" applyFill="1" applyBorder="1" applyAlignment="1">
      <alignment horizontal="center"/>
    </xf>
    <xf numFmtId="176" fontId="11" fillId="0" borderId="24" xfId="0" applyNumberFormat="1" applyFont="1" applyFill="1" applyBorder="1" applyAlignment="1"/>
    <xf numFmtId="0" fontId="0" fillId="0" borderId="28" xfId="0" applyBorder="1" applyAlignment="1"/>
    <xf numFmtId="0" fontId="0" fillId="0" borderId="29" xfId="0" applyBorder="1" applyAlignment="1">
      <alignment horizontal="center"/>
    </xf>
    <xf numFmtId="0" fontId="0" fillId="0" borderId="29" xfId="0" applyBorder="1" applyAlignment="1"/>
    <xf numFmtId="181" fontId="12" fillId="0" borderId="30" xfId="2" applyNumberFormat="1" applyFont="1" applyFill="1" applyBorder="1"/>
    <xf numFmtId="0" fontId="0" fillId="0" borderId="31" xfId="0" applyBorder="1" applyAlignment="1"/>
    <xf numFmtId="0" fontId="0" fillId="0" borderId="32" xfId="0" applyBorder="1" applyAlignment="1">
      <alignment horizontal="center"/>
    </xf>
    <xf numFmtId="0" fontId="0" fillId="0" borderId="32" xfId="0" applyBorder="1" applyAlignment="1"/>
    <xf numFmtId="181" fontId="12" fillId="0" borderId="33" xfId="2" applyNumberFormat="1" applyFont="1" applyFill="1" applyBorder="1"/>
    <xf numFmtId="0" fontId="8" fillId="15" borderId="34" xfId="0" applyFont="1" applyFill="1" applyBorder="1" applyAlignment="1">
      <alignment horizontal="center"/>
    </xf>
    <xf numFmtId="0" fontId="8" fillId="15" borderId="35" xfId="0" applyFont="1" applyFill="1" applyBorder="1" applyAlignment="1">
      <alignment horizontal="center"/>
    </xf>
    <xf numFmtId="0" fontId="8" fillId="15" borderId="36" xfId="0" applyFont="1" applyFill="1" applyBorder="1" applyAlignment="1">
      <alignment horizontal="center"/>
    </xf>
    <xf numFmtId="0" fontId="9" fillId="13" borderId="37" xfId="0" applyFont="1" applyFill="1" applyBorder="1" applyAlignment="1"/>
    <xf numFmtId="0" fontId="10" fillId="13" borderId="38" xfId="0" applyFont="1" applyFill="1" applyBorder="1" applyAlignment="1"/>
    <xf numFmtId="0" fontId="10" fillId="13" borderId="38" xfId="0" applyFont="1" applyFill="1" applyBorder="1" applyAlignment="1">
      <alignment horizontal="center"/>
    </xf>
    <xf numFmtId="0" fontId="10" fillId="13" borderId="39" xfId="0" applyFont="1" applyFill="1" applyBorder="1" applyAlignment="1"/>
    <xf numFmtId="0" fontId="11" fillId="14" borderId="40" xfId="0" applyFont="1" applyFill="1" applyBorder="1" applyAlignment="1">
      <alignment horizontal="center"/>
    </xf>
    <xf numFmtId="176" fontId="11" fillId="14" borderId="40" xfId="0" applyNumberFormat="1" applyFont="1" applyFill="1" applyBorder="1" applyAlignment="1"/>
    <xf numFmtId="181" fontId="12" fillId="16" borderId="19" xfId="2" applyNumberFormat="1" applyFont="1" applyFill="1" applyBorder="1"/>
    <xf numFmtId="176" fontId="11" fillId="0" borderId="23" xfId="0" applyNumberFormat="1" applyFont="1" applyFill="1" applyBorder="1" applyAlignment="1"/>
    <xf numFmtId="181" fontId="12" fillId="17" borderId="15" xfId="2" applyNumberFormat="1" applyFont="1" applyFill="1" applyBorder="1"/>
    <xf numFmtId="176" fontId="11" fillId="14" borderId="23" xfId="0" applyNumberFormat="1" applyFont="1" applyFill="1" applyBorder="1" applyAlignment="1"/>
    <xf numFmtId="181" fontId="12" fillId="16" borderId="15" xfId="2" applyNumberFormat="1" applyFont="1" applyFill="1" applyBorder="1"/>
    <xf numFmtId="0" fontId="13" fillId="14" borderId="23" xfId="0" applyFont="1" applyFill="1" applyBorder="1" applyAlignment="1">
      <alignment horizontal="center"/>
    </xf>
    <xf numFmtId="0" fontId="13" fillId="0" borderId="23" xfId="0" applyFont="1" applyFill="1" applyBorder="1" applyAlignment="1">
      <alignment horizontal="center"/>
    </xf>
    <xf numFmtId="0" fontId="11" fillId="14" borderId="0" xfId="0" applyFont="1" applyFill="1" applyBorder="1" applyAlignment="1">
      <alignment horizontal="center"/>
    </xf>
    <xf numFmtId="176" fontId="11" fillId="14" borderId="0" xfId="0" applyNumberFormat="1" applyFont="1" applyFill="1" applyBorder="1" applyAlignment="1"/>
    <xf numFmtId="0" fontId="13" fillId="14" borderId="0" xfId="0" applyFont="1" applyFill="1" applyBorder="1" applyAlignment="1">
      <alignment horizontal="center"/>
    </xf>
    <xf numFmtId="181" fontId="12" fillId="16" borderId="0" xfId="2" applyNumberFormat="1" applyFont="1" applyFill="1" applyBorder="1"/>
  </cellXfs>
  <cellStyles count="8">
    <cellStyle name="Dezimal [0]_Compiling Utility Macros" xfId="3"/>
    <cellStyle name="Dezimal_Compiling Utility Macros" xfId="4"/>
    <cellStyle name="Standard_Anpassen der Amortisation" xfId="5"/>
    <cellStyle name="Währung [0]_Compiling Utility Macros" xfId="6"/>
    <cellStyle name="Währung_Compiling Utility Macros" xfId="7"/>
    <cellStyle name="一般" xfId="0" builtinId="0"/>
    <cellStyle name="一般 2" xfId="1"/>
    <cellStyle name="貨幣 2" xfId="2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81" formatCode="#,##0_);\(#,##0\)"/>
      <fill>
        <patternFill patternType="solid">
          <fgColor theme="6" tint="0.79998168889431442"/>
          <bgColor theme="6" tint="0.79998168889431442"/>
        </patternFill>
      </fill>
      <alignment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6" tint="0.79998168889431442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6" tint="0.79998168889431442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6" tint="0.79998168889431442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76" formatCode="yyyy/mm/dd"/>
      <fill>
        <patternFill patternType="solid">
          <fgColor theme="6" tint="0.79998168889431442"/>
          <bgColor theme="6" tint="0.79998168889431442"/>
        </patternFill>
      </fill>
      <alignment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6" tint="0.79998168889431442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top style="thin">
          <color theme="0"/>
        </top>
      </border>
    </dxf>
    <dxf>
      <border outline="0">
        <bottom style="thin">
          <color theme="0"/>
        </bottom>
      </border>
    </dxf>
    <dxf>
      <border outline="0">
        <left style="thin">
          <color theme="0"/>
        </left>
        <right style="thin">
          <color theme="0"/>
        </right>
        <top style="thin">
          <color theme="6" tint="0.39997558519241921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6" tint="0.79998168889431442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6"/>
          <bgColor theme="6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theme="4"/>
          <bgColor theme="2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theme="4" tint="0.79998168889431442"/>
          <bgColor theme="6" tint="0.7999816888943144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78" formatCode="_(&quot;$&quot;* #,##0_);_(&quot;$&quot;* \(#,##0\);_(&quot;$&quot;* &quot;-&quot;??_);_(@_)"/>
      <fill>
        <patternFill patternType="solid">
          <fgColor theme="4" tint="0.79998168889431442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theme="4" tint="0.79998168889431442"/>
          <bgColor theme="6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theme="4" tint="0.79998168889431442"/>
          <bgColor theme="6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theme="4" tint="0.79998168889431442"/>
          <bgColor theme="6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76" formatCode="yyyy/mm/dd"/>
      <fill>
        <patternFill patternType="solid">
          <fgColor theme="4" tint="0.79998168889431442"/>
          <bgColor theme="6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78" formatCode="_(&quot;$&quot;* #,##0_);_(&quot;$&quot;* \(#,##0\);_(&quot;$&quot;* &quot;-&quot;??_);_(@_)"/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76" formatCode="yyyy/mm/dd"/>
      <fill>
        <patternFill patternType="solid">
          <fgColor theme="4" tint="0.79998168889431442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表格2" displayName="表格2" ref="B3:F23" totalsRowShown="0" headerRowDxfId="27" dataDxfId="26" headerRowCellStyle="一般 2" dataCellStyle="一般 2">
  <autoFilter ref="B3:F23"/>
  <tableColumns count="5">
    <tableColumn id="1" name=" 日期" dataDxfId="25" dataCellStyle="一般 2"/>
    <tableColumn id="2" name="汽車類型" dataDxfId="24" dataCellStyle="一般 2"/>
    <tableColumn id="3" name="現    況" dataDxfId="23" dataCellStyle="一般 2"/>
    <tableColumn id="4" name="數量" dataDxfId="22" dataCellStyle="一般 2"/>
    <tableColumn id="5" name="金額" dataDxfId="21" dataCellStyle="貨幣 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表格1" displayName="表格1" ref="B3:F23" totalsRowShown="0" headerRowDxfId="11" dataDxfId="12" headerRowBorderDxfId="19" tableBorderDxfId="20" totalsRowBorderDxfId="18" headerRowCellStyle="一般 2" dataCellStyle="一般 2">
  <autoFilter ref="B3:F23">
    <filterColumn colId="0">
      <filters>
        <dateGroupItem year="2009" month="6" day="16" dateTimeGrouping="day"/>
        <dateGroupItem year="2009" month="7" day="16" dateTimeGrouping="day"/>
      </filters>
    </filterColumn>
  </autoFilter>
  <tableColumns count="5">
    <tableColumn id="1" name=" 日期" dataDxfId="17" dataCellStyle="一般 2"/>
    <tableColumn id="2" name="汽車類型" dataDxfId="16" dataCellStyle="一般 2"/>
    <tableColumn id="3" name="現    況" dataDxfId="15" dataCellStyle="一般 2"/>
    <tableColumn id="4" name="數量" dataDxfId="14" dataCellStyle="一般 2"/>
    <tableColumn id="5" name="金額" dataDxfId="13" dataCellStyle="貨幣 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表格9" displayName="表格9" ref="B3:G22" totalsRowShown="0" headerRowDxfId="10" dataDxfId="9" headerRowBorderDxfId="7" tableBorderDxfId="8" totalsRowBorderDxfId="6">
  <sortState ref="B4:G22">
    <sortCondition ref="D4:D22" customList="小轎車,吉普車,旅行車,卡車,越野車"/>
    <sortCondition ref="F4:F22"/>
  </sortState>
  <tableColumns count="6">
    <tableColumn id="1" name="項次" dataDxfId="5"/>
    <tableColumn id="2" name=" 日期" dataDxfId="4"/>
    <tableColumn id="3" name="汽車類型" dataDxfId="3"/>
    <tableColumn id="4" name="現    況" dataDxfId="2"/>
    <tableColumn id="5" name="數量" dataDxfId="1"/>
    <tableColumn id="6" name="金額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workbookViewId="0">
      <selection activeCell="C7" sqref="C7"/>
    </sheetView>
  </sheetViews>
  <sheetFormatPr defaultRowHeight="12.75" x14ac:dyDescent="0.2"/>
  <cols>
    <col min="1" max="1" width="4.375" style="1" customWidth="1"/>
    <col min="2" max="2" width="13.625" style="1" customWidth="1"/>
    <col min="3" max="4" width="12.5" style="1" customWidth="1"/>
    <col min="5" max="5" width="11.875" style="1" customWidth="1"/>
    <col min="6" max="6" width="14.125" style="1" customWidth="1"/>
    <col min="7" max="16384" width="9" style="1"/>
  </cols>
  <sheetData>
    <row r="1" spans="2:6" ht="13.5" customHeight="1" x14ac:dyDescent="0.2"/>
    <row r="2" spans="2:6" ht="30" customHeight="1" x14ac:dyDescent="0.2">
      <c r="B2" s="10" t="s">
        <v>13</v>
      </c>
      <c r="C2" s="11"/>
      <c r="D2" s="11"/>
      <c r="E2" s="11"/>
      <c r="F2" s="11"/>
    </row>
    <row r="3" spans="2:6" ht="19.5" customHeight="1" x14ac:dyDescent="0.2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2:6" ht="19.5" customHeight="1" x14ac:dyDescent="0.2">
      <c r="B4" s="3">
        <v>39980</v>
      </c>
      <c r="C4" s="4" t="s">
        <v>10</v>
      </c>
      <c r="D4" s="4" t="s">
        <v>11</v>
      </c>
      <c r="E4" s="4">
        <v>2</v>
      </c>
      <c r="F4" s="5">
        <f>28500*35*2</f>
        <v>1995000</v>
      </c>
    </row>
    <row r="5" spans="2:6" ht="19.5" customHeight="1" x14ac:dyDescent="0.25">
      <c r="B5" s="6">
        <v>39979</v>
      </c>
      <c r="C5" s="7" t="s">
        <v>14</v>
      </c>
      <c r="D5" s="8" t="s">
        <v>12</v>
      </c>
      <c r="E5" s="8">
        <v>3</v>
      </c>
      <c r="F5" s="9">
        <f>(3*23000*35)</f>
        <v>2415000</v>
      </c>
    </row>
    <row r="6" spans="2:6" ht="19.5" customHeight="1" x14ac:dyDescent="0.2">
      <c r="B6" s="3">
        <v>39979</v>
      </c>
      <c r="C6" s="4" t="s">
        <v>8</v>
      </c>
      <c r="D6" s="4" t="s">
        <v>9</v>
      </c>
      <c r="E6" s="4">
        <v>1</v>
      </c>
      <c r="F6" s="5">
        <f>(43000*35)/3</f>
        <v>501666.66666666669</v>
      </c>
    </row>
    <row r="7" spans="2:6" ht="21" customHeight="1" x14ac:dyDescent="0.2">
      <c r="B7" s="6">
        <v>39984</v>
      </c>
      <c r="C7" s="8" t="s">
        <v>20</v>
      </c>
      <c r="D7" s="8" t="s">
        <v>21</v>
      </c>
      <c r="E7" s="8">
        <v>3</v>
      </c>
      <c r="F7" s="9">
        <f>21000*35</f>
        <v>735000</v>
      </c>
    </row>
    <row r="8" spans="2:6" ht="19.5" customHeight="1" x14ac:dyDescent="0.2">
      <c r="B8" s="3">
        <v>39983</v>
      </c>
      <c r="C8" s="4" t="s">
        <v>22</v>
      </c>
      <c r="D8" s="4" t="s">
        <v>5</v>
      </c>
      <c r="E8" s="4">
        <v>2</v>
      </c>
      <c r="F8" s="5">
        <f>(68000*35*2)/5</f>
        <v>952000</v>
      </c>
    </row>
    <row r="9" spans="2:6" ht="19.5" customHeight="1" x14ac:dyDescent="0.2">
      <c r="B9" s="6">
        <v>39979</v>
      </c>
      <c r="C9" s="8" t="s">
        <v>23</v>
      </c>
      <c r="D9" s="8" t="s">
        <v>24</v>
      </c>
      <c r="E9" s="8">
        <v>5</v>
      </c>
      <c r="F9" s="9">
        <f>28500*35*5</f>
        <v>4987500</v>
      </c>
    </row>
    <row r="10" spans="2:6" ht="19.5" customHeight="1" x14ac:dyDescent="0.2">
      <c r="B10" s="3">
        <v>39980</v>
      </c>
      <c r="C10" s="4" t="s">
        <v>14</v>
      </c>
      <c r="D10" s="4" t="s">
        <v>12</v>
      </c>
      <c r="E10" s="4">
        <v>1</v>
      </c>
      <c r="F10" s="5">
        <f>24000*35</f>
        <v>840000</v>
      </c>
    </row>
    <row r="11" spans="2:6" ht="19.5" customHeight="1" x14ac:dyDescent="0.2">
      <c r="B11" s="6">
        <v>39979</v>
      </c>
      <c r="C11" s="8" t="s">
        <v>6</v>
      </c>
      <c r="D11" s="8" t="s">
        <v>7</v>
      </c>
      <c r="E11" s="8">
        <v>3</v>
      </c>
      <c r="F11" s="9">
        <f>(43000*35)</f>
        <v>1505000</v>
      </c>
    </row>
    <row r="12" spans="2:6" ht="19.5" customHeight="1" x14ac:dyDescent="0.2">
      <c r="B12" s="3">
        <v>39984</v>
      </c>
      <c r="C12" s="4" t="s">
        <v>20</v>
      </c>
      <c r="D12" s="4" t="s">
        <v>21</v>
      </c>
      <c r="E12" s="4">
        <v>1</v>
      </c>
      <c r="F12" s="5">
        <f>21000*35</f>
        <v>735000</v>
      </c>
    </row>
    <row r="13" spans="2:6" ht="19.5" customHeight="1" x14ac:dyDescent="0.2">
      <c r="B13" s="6">
        <v>39983</v>
      </c>
      <c r="C13" s="8" t="s">
        <v>25</v>
      </c>
      <c r="D13" s="8" t="s">
        <v>26</v>
      </c>
      <c r="E13" s="8">
        <v>5</v>
      </c>
      <c r="F13" s="9">
        <f>68000*35</f>
        <v>2380000</v>
      </c>
    </row>
    <row r="14" spans="2:6" ht="19.5" customHeight="1" x14ac:dyDescent="0.2">
      <c r="B14" s="3">
        <v>39979</v>
      </c>
      <c r="C14" s="4" t="s">
        <v>27</v>
      </c>
      <c r="D14" s="4" t="s">
        <v>21</v>
      </c>
      <c r="E14" s="4">
        <v>2</v>
      </c>
      <c r="F14" s="5">
        <f>28500*35*2</f>
        <v>1995000</v>
      </c>
    </row>
    <row r="15" spans="2:6" ht="19.5" customHeight="1" x14ac:dyDescent="0.2">
      <c r="B15" s="6">
        <v>40010</v>
      </c>
      <c r="C15" s="8" t="s">
        <v>14</v>
      </c>
      <c r="D15" s="8" t="s">
        <v>12</v>
      </c>
      <c r="E15" s="8">
        <v>1</v>
      </c>
      <c r="F15" s="9">
        <f>24000*35</f>
        <v>840000</v>
      </c>
    </row>
    <row r="16" spans="2:6" ht="19.5" customHeight="1" x14ac:dyDescent="0.2">
      <c r="B16" s="3">
        <v>40009</v>
      </c>
      <c r="C16" s="4" t="s">
        <v>28</v>
      </c>
      <c r="D16" s="4" t="s">
        <v>29</v>
      </c>
      <c r="E16" s="4">
        <v>3</v>
      </c>
      <c r="F16" s="5">
        <f>(43000*35)</f>
        <v>1505000</v>
      </c>
    </row>
    <row r="17" spans="2:6" ht="19.5" customHeight="1" x14ac:dyDescent="0.2">
      <c r="B17" s="6">
        <v>40014</v>
      </c>
      <c r="C17" s="8" t="s">
        <v>15</v>
      </c>
      <c r="D17" s="8" t="s">
        <v>11</v>
      </c>
      <c r="E17" s="8">
        <v>1</v>
      </c>
      <c r="F17" s="9">
        <f>21000*35</f>
        <v>735000</v>
      </c>
    </row>
    <row r="18" spans="2:6" ht="19.5" customHeight="1" x14ac:dyDescent="0.2">
      <c r="B18" s="3">
        <v>40013</v>
      </c>
      <c r="C18" s="4" t="s">
        <v>30</v>
      </c>
      <c r="D18" s="4" t="s">
        <v>31</v>
      </c>
      <c r="E18" s="4">
        <v>5</v>
      </c>
      <c r="F18" s="5">
        <f>68000*35</f>
        <v>2380000</v>
      </c>
    </row>
    <row r="19" spans="2:6" ht="19.5" customHeight="1" x14ac:dyDescent="0.2">
      <c r="B19" s="6">
        <v>40009</v>
      </c>
      <c r="C19" s="8" t="s">
        <v>27</v>
      </c>
      <c r="D19" s="8" t="s">
        <v>21</v>
      </c>
      <c r="E19" s="8">
        <v>2</v>
      </c>
      <c r="F19" s="9">
        <f>28500*35*2</f>
        <v>1995000</v>
      </c>
    </row>
    <row r="20" spans="2:6" ht="19.5" customHeight="1" x14ac:dyDescent="0.2">
      <c r="B20" s="3">
        <v>40010</v>
      </c>
      <c r="C20" s="4" t="s">
        <v>32</v>
      </c>
      <c r="D20" s="4" t="s">
        <v>33</v>
      </c>
      <c r="E20" s="4">
        <v>1</v>
      </c>
      <c r="F20" s="5">
        <f>24000*35</f>
        <v>840000</v>
      </c>
    </row>
    <row r="21" spans="2:6" ht="19.5" customHeight="1" x14ac:dyDescent="0.2">
      <c r="B21" s="6">
        <v>40009</v>
      </c>
      <c r="C21" s="8" t="s">
        <v>28</v>
      </c>
      <c r="D21" s="8" t="s">
        <v>29</v>
      </c>
      <c r="E21" s="8">
        <v>1</v>
      </c>
      <c r="F21" s="9">
        <f>(43000*35)/3</f>
        <v>501666.66666666669</v>
      </c>
    </row>
    <row r="22" spans="2:6" ht="19.5" customHeight="1" x14ac:dyDescent="0.2">
      <c r="B22" s="3">
        <v>40014</v>
      </c>
      <c r="C22" s="4" t="s">
        <v>17</v>
      </c>
      <c r="D22" s="4" t="s">
        <v>18</v>
      </c>
      <c r="E22" s="4">
        <v>5</v>
      </c>
      <c r="F22" s="5">
        <f>21000*35*5</f>
        <v>3675000</v>
      </c>
    </row>
    <row r="23" spans="2:6" ht="19.5" customHeight="1" x14ac:dyDescent="0.2">
      <c r="B23" s="6">
        <v>40075</v>
      </c>
      <c r="C23" s="8" t="s">
        <v>19</v>
      </c>
      <c r="D23" s="8" t="s">
        <v>16</v>
      </c>
      <c r="E23" s="8">
        <v>3</v>
      </c>
      <c r="F23" s="9">
        <f>(68000*35*3)/5</f>
        <v>1428000</v>
      </c>
    </row>
  </sheetData>
  <mergeCells count="1">
    <mergeCell ref="B2:F2"/>
  </mergeCells>
  <phoneticPr fontId="1" type="noConversion"/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zoomScaleNormal="100" workbookViewId="0">
      <selection activeCell="C28" sqref="C28"/>
    </sheetView>
  </sheetViews>
  <sheetFormatPr defaultRowHeight="12.75" x14ac:dyDescent="0.2"/>
  <cols>
    <col min="1" max="1" width="4.625" style="1" customWidth="1"/>
    <col min="2" max="2" width="14.125" style="1" customWidth="1"/>
    <col min="3" max="3" width="12.625" style="1" customWidth="1"/>
    <col min="4" max="4" width="12.5" style="1" customWidth="1"/>
    <col min="5" max="5" width="11.875" style="1" customWidth="1"/>
    <col min="6" max="6" width="15.625" style="1" customWidth="1"/>
    <col min="7" max="16384" width="9" style="1"/>
  </cols>
  <sheetData>
    <row r="1" spans="2:6" ht="13.5" customHeight="1" x14ac:dyDescent="0.2"/>
    <row r="2" spans="2:6" ht="26.25" customHeight="1" x14ac:dyDescent="0.2">
      <c r="B2" s="12" t="s">
        <v>34</v>
      </c>
      <c r="C2" s="13"/>
      <c r="D2" s="13"/>
      <c r="E2" s="13"/>
      <c r="F2" s="13"/>
    </row>
    <row r="3" spans="2:6" ht="19.5" customHeight="1" x14ac:dyDescent="0.2">
      <c r="B3" s="21" t="s">
        <v>0</v>
      </c>
      <c r="C3" s="22" t="s">
        <v>1</v>
      </c>
      <c r="D3" s="22" t="s">
        <v>2</v>
      </c>
      <c r="E3" s="22" t="s">
        <v>3</v>
      </c>
      <c r="F3" s="23" t="s">
        <v>4</v>
      </c>
    </row>
    <row r="4" spans="2:6" ht="19.5" customHeight="1" x14ac:dyDescent="0.2">
      <c r="B4" s="17">
        <v>39980</v>
      </c>
      <c r="C4" s="14" t="s">
        <v>35</v>
      </c>
      <c r="D4" s="14" t="s">
        <v>36</v>
      </c>
      <c r="E4" s="14">
        <v>2</v>
      </c>
      <c r="F4" s="19">
        <f>28500*35*2</f>
        <v>1995000</v>
      </c>
    </row>
    <row r="5" spans="2:6" ht="19.5" hidden="1" customHeight="1" x14ac:dyDescent="0.25">
      <c r="B5" s="18">
        <v>39979</v>
      </c>
      <c r="C5" s="15" t="s">
        <v>37</v>
      </c>
      <c r="D5" s="16" t="s">
        <v>38</v>
      </c>
      <c r="E5" s="16">
        <v>3</v>
      </c>
      <c r="F5" s="20">
        <f>(3*23000*35)</f>
        <v>2415000</v>
      </c>
    </row>
    <row r="6" spans="2:6" ht="19.5" hidden="1" customHeight="1" x14ac:dyDescent="0.2">
      <c r="B6" s="17">
        <v>39979</v>
      </c>
      <c r="C6" s="14" t="s">
        <v>39</v>
      </c>
      <c r="D6" s="14" t="s">
        <v>40</v>
      </c>
      <c r="E6" s="14">
        <v>1</v>
      </c>
      <c r="F6" s="19">
        <f>(43000*35)/3</f>
        <v>501666.66666666669</v>
      </c>
    </row>
    <row r="7" spans="2:6" ht="21" hidden="1" customHeight="1" x14ac:dyDescent="0.2">
      <c r="B7" s="18">
        <v>39984</v>
      </c>
      <c r="C7" s="16" t="s">
        <v>41</v>
      </c>
      <c r="D7" s="16" t="s">
        <v>36</v>
      </c>
      <c r="E7" s="16">
        <v>3</v>
      </c>
      <c r="F7" s="20">
        <f>21000*35</f>
        <v>735000</v>
      </c>
    </row>
    <row r="8" spans="2:6" ht="19.5" hidden="1" customHeight="1" x14ac:dyDescent="0.2">
      <c r="B8" s="17">
        <v>39983</v>
      </c>
      <c r="C8" s="14" t="s">
        <v>42</v>
      </c>
      <c r="D8" s="14" t="s">
        <v>43</v>
      </c>
      <c r="E8" s="14">
        <v>2</v>
      </c>
      <c r="F8" s="19">
        <f>(68000*35*2)/5</f>
        <v>952000</v>
      </c>
    </row>
    <row r="9" spans="2:6" ht="19.5" hidden="1" customHeight="1" x14ac:dyDescent="0.2">
      <c r="B9" s="18">
        <v>39979</v>
      </c>
      <c r="C9" s="16" t="s">
        <v>44</v>
      </c>
      <c r="D9" s="16" t="s">
        <v>36</v>
      </c>
      <c r="E9" s="16">
        <v>5</v>
      </c>
      <c r="F9" s="20">
        <f>28500*35*5</f>
        <v>4987500</v>
      </c>
    </row>
    <row r="10" spans="2:6" ht="19.5" customHeight="1" x14ac:dyDescent="0.2">
      <c r="B10" s="17">
        <v>39980</v>
      </c>
      <c r="C10" s="14" t="s">
        <v>37</v>
      </c>
      <c r="D10" s="14" t="s">
        <v>38</v>
      </c>
      <c r="E10" s="14">
        <v>1</v>
      </c>
      <c r="F10" s="19">
        <f>24000*35</f>
        <v>840000</v>
      </c>
    </row>
    <row r="11" spans="2:6" ht="19.5" hidden="1" customHeight="1" x14ac:dyDescent="0.2">
      <c r="B11" s="18">
        <v>39979</v>
      </c>
      <c r="C11" s="16" t="s">
        <v>45</v>
      </c>
      <c r="D11" s="16" t="s">
        <v>46</v>
      </c>
      <c r="E11" s="16">
        <v>3</v>
      </c>
      <c r="F11" s="20">
        <f>(43000*35)</f>
        <v>1505000</v>
      </c>
    </row>
    <row r="12" spans="2:6" ht="19.5" hidden="1" customHeight="1" x14ac:dyDescent="0.2">
      <c r="B12" s="17">
        <v>39984</v>
      </c>
      <c r="C12" s="14" t="s">
        <v>47</v>
      </c>
      <c r="D12" s="14" t="s">
        <v>48</v>
      </c>
      <c r="E12" s="14">
        <v>1</v>
      </c>
      <c r="F12" s="19">
        <f>21000*35</f>
        <v>735000</v>
      </c>
    </row>
    <row r="13" spans="2:6" ht="19.5" hidden="1" customHeight="1" x14ac:dyDescent="0.2">
      <c r="B13" s="18">
        <v>39983</v>
      </c>
      <c r="C13" s="16" t="s">
        <v>49</v>
      </c>
      <c r="D13" s="16" t="s">
        <v>50</v>
      </c>
      <c r="E13" s="16">
        <v>5</v>
      </c>
      <c r="F13" s="20">
        <f>68000*35</f>
        <v>2380000</v>
      </c>
    </row>
    <row r="14" spans="2:6" ht="19.5" hidden="1" customHeight="1" x14ac:dyDescent="0.2">
      <c r="B14" s="17">
        <v>39979</v>
      </c>
      <c r="C14" s="14" t="s">
        <v>51</v>
      </c>
      <c r="D14" s="14" t="s">
        <v>48</v>
      </c>
      <c r="E14" s="14">
        <v>2</v>
      </c>
      <c r="F14" s="19">
        <f>28500*35*2</f>
        <v>1995000</v>
      </c>
    </row>
    <row r="15" spans="2:6" ht="19.5" customHeight="1" x14ac:dyDescent="0.2">
      <c r="B15" s="18">
        <v>40010</v>
      </c>
      <c r="C15" s="16" t="s">
        <v>52</v>
      </c>
      <c r="D15" s="16" t="s">
        <v>53</v>
      </c>
      <c r="E15" s="16">
        <v>1</v>
      </c>
      <c r="F15" s="20">
        <f>24000*35</f>
        <v>840000</v>
      </c>
    </row>
    <row r="16" spans="2:6" ht="19.5" hidden="1" customHeight="1" x14ac:dyDescent="0.2">
      <c r="B16" s="17">
        <v>40009</v>
      </c>
      <c r="C16" s="14" t="s">
        <v>39</v>
      </c>
      <c r="D16" s="14" t="s">
        <v>54</v>
      </c>
      <c r="E16" s="14">
        <v>3</v>
      </c>
      <c r="F16" s="19">
        <f>(43000*35)</f>
        <v>1505000</v>
      </c>
    </row>
    <row r="17" spans="2:6" ht="19.5" hidden="1" customHeight="1" x14ac:dyDescent="0.2">
      <c r="B17" s="18">
        <v>40014</v>
      </c>
      <c r="C17" s="16" t="s">
        <v>55</v>
      </c>
      <c r="D17" s="16" t="s">
        <v>56</v>
      </c>
      <c r="E17" s="16">
        <v>1</v>
      </c>
      <c r="F17" s="20">
        <f>21000*35</f>
        <v>735000</v>
      </c>
    </row>
    <row r="18" spans="2:6" ht="19.5" hidden="1" customHeight="1" x14ac:dyDescent="0.2">
      <c r="B18" s="17">
        <v>40013</v>
      </c>
      <c r="C18" s="14" t="s">
        <v>57</v>
      </c>
      <c r="D18" s="14" t="s">
        <v>53</v>
      </c>
      <c r="E18" s="14">
        <v>5</v>
      </c>
      <c r="F18" s="19">
        <f>68000*35</f>
        <v>2380000</v>
      </c>
    </row>
    <row r="19" spans="2:6" ht="19.5" hidden="1" customHeight="1" x14ac:dyDescent="0.2">
      <c r="B19" s="18">
        <v>40009</v>
      </c>
      <c r="C19" s="16" t="s">
        <v>58</v>
      </c>
      <c r="D19" s="16" t="s">
        <v>59</v>
      </c>
      <c r="E19" s="16">
        <v>2</v>
      </c>
      <c r="F19" s="20">
        <f>28500*35*2</f>
        <v>1995000</v>
      </c>
    </row>
    <row r="20" spans="2:6" ht="19.5" customHeight="1" x14ac:dyDescent="0.2">
      <c r="B20" s="17">
        <v>40010</v>
      </c>
      <c r="C20" s="14" t="s">
        <v>60</v>
      </c>
      <c r="D20" s="14" t="s">
        <v>61</v>
      </c>
      <c r="E20" s="14">
        <v>1</v>
      </c>
      <c r="F20" s="19">
        <f>24000*35</f>
        <v>840000</v>
      </c>
    </row>
    <row r="21" spans="2:6" ht="19.5" hidden="1" customHeight="1" x14ac:dyDescent="0.2">
      <c r="B21" s="18">
        <v>40009</v>
      </c>
      <c r="C21" s="16" t="s">
        <v>62</v>
      </c>
      <c r="D21" s="16" t="s">
        <v>63</v>
      </c>
      <c r="E21" s="16">
        <v>1</v>
      </c>
      <c r="F21" s="20">
        <f>(43000*35)/3</f>
        <v>501666.66666666669</v>
      </c>
    </row>
    <row r="22" spans="2:6" ht="19.5" hidden="1" customHeight="1" x14ac:dyDescent="0.2">
      <c r="B22" s="17">
        <v>40014</v>
      </c>
      <c r="C22" s="14" t="s">
        <v>47</v>
      </c>
      <c r="D22" s="14" t="s">
        <v>48</v>
      </c>
      <c r="E22" s="14">
        <v>5</v>
      </c>
      <c r="F22" s="19">
        <f>21000*35*5</f>
        <v>3675000</v>
      </c>
    </row>
    <row r="23" spans="2:6" ht="19.5" hidden="1" customHeight="1" x14ac:dyDescent="0.2">
      <c r="B23" s="24">
        <v>40075</v>
      </c>
      <c r="C23" s="25" t="s">
        <v>49</v>
      </c>
      <c r="D23" s="25" t="s">
        <v>50</v>
      </c>
      <c r="E23" s="25">
        <v>3</v>
      </c>
      <c r="F23" s="26">
        <f>(68000*35*3)/5</f>
        <v>1428000</v>
      </c>
    </row>
  </sheetData>
  <mergeCells count="1">
    <mergeCell ref="B2:F2"/>
  </mergeCells>
  <phoneticPr fontId="1" type="noConversion"/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2"/>
  <sheetViews>
    <sheetView topLeftCell="A3" zoomScaleNormal="100" workbookViewId="0">
      <selection activeCell="G4" sqref="G4"/>
    </sheetView>
  </sheetViews>
  <sheetFormatPr defaultRowHeight="16.5" x14ac:dyDescent="0.25"/>
  <cols>
    <col min="1" max="1" width="4.125" customWidth="1"/>
    <col min="3" max="3" width="11.25" customWidth="1"/>
    <col min="7" max="7" width="10.375" bestFit="1" customWidth="1"/>
  </cols>
  <sheetData>
    <row r="2" spans="2:7" ht="23.25" customHeight="1" x14ac:dyDescent="0.25">
      <c r="B2" s="27" t="s">
        <v>64</v>
      </c>
      <c r="C2" s="28"/>
      <c r="D2" s="28"/>
      <c r="E2" s="28"/>
      <c r="F2" s="28"/>
      <c r="G2" s="28"/>
    </row>
    <row r="3" spans="2:7" x14ac:dyDescent="0.25">
      <c r="B3" s="29" t="s">
        <v>65</v>
      </c>
      <c r="C3" s="30" t="s">
        <v>0</v>
      </c>
      <c r="D3" s="30" t="s">
        <v>1</v>
      </c>
      <c r="E3" s="30" t="s">
        <v>2</v>
      </c>
      <c r="F3" s="30" t="s">
        <v>3</v>
      </c>
      <c r="G3" s="31" t="s">
        <v>4</v>
      </c>
    </row>
    <row r="4" spans="2:7" x14ac:dyDescent="0.25">
      <c r="B4" s="32">
        <v>11</v>
      </c>
      <c r="C4" s="33">
        <v>39248</v>
      </c>
      <c r="D4" s="34" t="s">
        <v>66</v>
      </c>
      <c r="E4" s="34" t="s">
        <v>67</v>
      </c>
      <c r="F4" s="34">
        <v>1</v>
      </c>
      <c r="G4" s="35">
        <f>28500*35</f>
        <v>997500</v>
      </c>
    </row>
    <row r="5" spans="2:7" x14ac:dyDescent="0.25">
      <c r="B5" s="32">
        <v>1</v>
      </c>
      <c r="C5" s="33">
        <v>39249</v>
      </c>
      <c r="D5" s="34" t="s">
        <v>66</v>
      </c>
      <c r="E5" s="34" t="s">
        <v>68</v>
      </c>
      <c r="F5" s="34">
        <v>2</v>
      </c>
      <c r="G5" s="35">
        <f>28500*35*2</f>
        <v>1995000</v>
      </c>
    </row>
    <row r="6" spans="2:7" x14ac:dyDescent="0.25">
      <c r="B6" s="36">
        <v>6</v>
      </c>
      <c r="C6" s="37">
        <v>39248</v>
      </c>
      <c r="D6" s="38" t="s">
        <v>66</v>
      </c>
      <c r="E6" s="38" t="s">
        <v>69</v>
      </c>
      <c r="F6" s="38">
        <v>5</v>
      </c>
      <c r="G6" s="39">
        <f>28500*35*4</f>
        <v>3990000</v>
      </c>
    </row>
    <row r="7" spans="2:7" x14ac:dyDescent="0.25">
      <c r="B7" s="36">
        <v>14</v>
      </c>
      <c r="C7" s="37">
        <v>39283</v>
      </c>
      <c r="D7" s="38" t="s">
        <v>70</v>
      </c>
      <c r="E7" s="38" t="s">
        <v>69</v>
      </c>
      <c r="F7" s="38">
        <v>1</v>
      </c>
      <c r="G7" s="39">
        <f>21000*35</f>
        <v>735000</v>
      </c>
    </row>
    <row r="8" spans="2:7" x14ac:dyDescent="0.25">
      <c r="B8" s="32">
        <v>9</v>
      </c>
      <c r="C8" s="33">
        <v>39253</v>
      </c>
      <c r="D8" s="34" t="s">
        <v>70</v>
      </c>
      <c r="E8" s="34" t="s">
        <v>68</v>
      </c>
      <c r="F8" s="34">
        <v>2</v>
      </c>
      <c r="G8" s="35">
        <f>21000*35*2</f>
        <v>1470000</v>
      </c>
    </row>
    <row r="9" spans="2:7" x14ac:dyDescent="0.25">
      <c r="B9" s="36">
        <v>4</v>
      </c>
      <c r="C9" s="37">
        <v>39253</v>
      </c>
      <c r="D9" s="38" t="s">
        <v>17</v>
      </c>
      <c r="E9" s="38" t="s">
        <v>29</v>
      </c>
      <c r="F9" s="38">
        <v>3</v>
      </c>
      <c r="G9" s="39">
        <f>21000*35*3</f>
        <v>2205000</v>
      </c>
    </row>
    <row r="10" spans="2:7" x14ac:dyDescent="0.25">
      <c r="B10" s="36">
        <v>18</v>
      </c>
      <c r="C10" s="37">
        <v>39283</v>
      </c>
      <c r="D10" s="38" t="s">
        <v>17</v>
      </c>
      <c r="E10" s="38" t="s">
        <v>18</v>
      </c>
      <c r="F10" s="38">
        <v>5</v>
      </c>
      <c r="G10" s="39">
        <f>21000*35*5</f>
        <v>3675000</v>
      </c>
    </row>
    <row r="11" spans="2:7" x14ac:dyDescent="0.25">
      <c r="B11" s="32">
        <v>3</v>
      </c>
      <c r="C11" s="33">
        <v>39248</v>
      </c>
      <c r="D11" s="34" t="s">
        <v>71</v>
      </c>
      <c r="E11" s="34" t="s">
        <v>67</v>
      </c>
      <c r="F11" s="34">
        <v>1</v>
      </c>
      <c r="G11" s="35">
        <f>(43000*35)/3</f>
        <v>501666.66666666669</v>
      </c>
    </row>
    <row r="12" spans="2:7" x14ac:dyDescent="0.25">
      <c r="B12" s="32">
        <v>17</v>
      </c>
      <c r="C12" s="33">
        <v>39278</v>
      </c>
      <c r="D12" s="34" t="s">
        <v>71</v>
      </c>
      <c r="E12" s="34" t="s">
        <v>67</v>
      </c>
      <c r="F12" s="34">
        <v>1</v>
      </c>
      <c r="G12" s="35">
        <f>(43000*35)/3</f>
        <v>501666.66666666669</v>
      </c>
    </row>
    <row r="13" spans="2:7" x14ac:dyDescent="0.25">
      <c r="B13" s="32">
        <v>13</v>
      </c>
      <c r="C13" s="33">
        <v>39278</v>
      </c>
      <c r="D13" s="34" t="s">
        <v>71</v>
      </c>
      <c r="E13" s="34" t="s">
        <v>69</v>
      </c>
      <c r="F13" s="34">
        <v>3</v>
      </c>
      <c r="G13" s="35">
        <f>(43000*35)</f>
        <v>1505000</v>
      </c>
    </row>
    <row r="14" spans="2:7" x14ac:dyDescent="0.25">
      <c r="B14" s="36">
        <v>8</v>
      </c>
      <c r="C14" s="37">
        <v>39248</v>
      </c>
      <c r="D14" s="38" t="s">
        <v>71</v>
      </c>
      <c r="E14" s="38" t="s">
        <v>68</v>
      </c>
      <c r="F14" s="38">
        <v>4</v>
      </c>
      <c r="G14" s="39">
        <f>(43000*35)*2</f>
        <v>3010000</v>
      </c>
    </row>
    <row r="15" spans="2:7" x14ac:dyDescent="0.25">
      <c r="B15" s="32">
        <v>7</v>
      </c>
      <c r="C15" s="33">
        <v>39249</v>
      </c>
      <c r="D15" s="34" t="s">
        <v>14</v>
      </c>
      <c r="E15" s="34" t="s">
        <v>69</v>
      </c>
      <c r="F15" s="34">
        <v>1</v>
      </c>
      <c r="G15" s="35">
        <f>24000*35</f>
        <v>840000</v>
      </c>
    </row>
    <row r="16" spans="2:7" x14ac:dyDescent="0.25">
      <c r="B16" s="36">
        <v>12</v>
      </c>
      <c r="C16" s="37">
        <v>39279</v>
      </c>
      <c r="D16" s="38" t="s">
        <v>14</v>
      </c>
      <c r="E16" s="38" t="s">
        <v>69</v>
      </c>
      <c r="F16" s="38">
        <v>1</v>
      </c>
      <c r="G16" s="39">
        <f>24000*35</f>
        <v>840000</v>
      </c>
    </row>
    <row r="17" spans="2:7" x14ac:dyDescent="0.25">
      <c r="B17" s="36">
        <v>16</v>
      </c>
      <c r="C17" s="37">
        <v>39279</v>
      </c>
      <c r="D17" s="38" t="s">
        <v>14</v>
      </c>
      <c r="E17" s="38" t="s">
        <v>68</v>
      </c>
      <c r="F17" s="38">
        <v>1</v>
      </c>
      <c r="G17" s="39">
        <f>24000*35</f>
        <v>840000</v>
      </c>
    </row>
    <row r="18" spans="2:7" x14ac:dyDescent="0.25">
      <c r="B18" s="36">
        <v>2</v>
      </c>
      <c r="C18" s="37">
        <v>39248</v>
      </c>
      <c r="D18" s="38" t="s">
        <v>14</v>
      </c>
      <c r="E18" s="38" t="s">
        <v>67</v>
      </c>
      <c r="F18" s="38">
        <v>3</v>
      </c>
      <c r="G18" s="39">
        <f>(3*23000*35)</f>
        <v>2415000</v>
      </c>
    </row>
    <row r="19" spans="2:7" x14ac:dyDescent="0.25">
      <c r="B19" s="32">
        <v>19</v>
      </c>
      <c r="C19" s="33">
        <v>39282</v>
      </c>
      <c r="D19" s="34" t="s">
        <v>72</v>
      </c>
      <c r="E19" s="34" t="s">
        <v>67</v>
      </c>
      <c r="F19" s="34">
        <v>1</v>
      </c>
      <c r="G19" s="35">
        <f>(68000*35*2)/5</f>
        <v>952000</v>
      </c>
    </row>
    <row r="20" spans="2:7" x14ac:dyDescent="0.25">
      <c r="B20" s="32">
        <v>5</v>
      </c>
      <c r="C20" s="33">
        <v>39252</v>
      </c>
      <c r="D20" s="34" t="s">
        <v>72</v>
      </c>
      <c r="E20" s="34" t="s">
        <v>69</v>
      </c>
      <c r="F20" s="34">
        <v>2</v>
      </c>
      <c r="G20" s="35">
        <f>(68000*35*2)/5</f>
        <v>952000</v>
      </c>
    </row>
    <row r="21" spans="2:7" x14ac:dyDescent="0.25">
      <c r="B21" s="32">
        <v>15</v>
      </c>
      <c r="C21" s="33">
        <v>39282</v>
      </c>
      <c r="D21" s="34" t="s">
        <v>72</v>
      </c>
      <c r="E21" s="34" t="s">
        <v>68</v>
      </c>
      <c r="F21" s="34">
        <v>4</v>
      </c>
      <c r="G21" s="35">
        <f>68000*35</f>
        <v>2380000</v>
      </c>
    </row>
    <row r="22" spans="2:7" x14ac:dyDescent="0.25">
      <c r="B22" s="40">
        <v>10</v>
      </c>
      <c r="C22" s="41">
        <v>39252</v>
      </c>
      <c r="D22" s="42" t="s">
        <v>72</v>
      </c>
      <c r="E22" s="42" t="s">
        <v>69</v>
      </c>
      <c r="F22" s="42">
        <v>5</v>
      </c>
      <c r="G22" s="43">
        <f>68000*35*1.5</f>
        <v>3570000</v>
      </c>
    </row>
  </sheetData>
  <mergeCells count="1">
    <mergeCell ref="B2:G2"/>
  </mergeCells>
  <phoneticPr fontId="1" type="noConversion"/>
  <conditionalFormatting sqref="E7">
    <cfRule type="iconSet" priority="2">
      <iconSet iconSet="3Arrows" reverse="1">
        <cfvo type="percent" val="0"/>
        <cfvo type="percent" val="20"/>
        <cfvo type="percent" val="50"/>
      </iconSet>
    </cfRule>
  </conditionalFormatting>
  <conditionalFormatting sqref="G4:G22">
    <cfRule type="iconSet" priority="1">
      <iconSet iconSet="3Arrows">
        <cfvo type="percent" val="0"/>
        <cfvo type="percent" val="20"/>
        <cfvo type="percent" val="60"/>
      </iconSet>
    </cfRule>
  </conditionalFormatting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topLeftCell="A2" zoomScale="90" zoomScaleNormal="90" workbookViewId="0">
      <selection activeCell="I6" sqref="I6"/>
    </sheetView>
  </sheetViews>
  <sheetFormatPr defaultRowHeight="16.5" x14ac:dyDescent="0.25"/>
  <cols>
    <col min="1" max="1" width="4.25" customWidth="1"/>
    <col min="2" max="2" width="5.25" bestFit="1" customWidth="1"/>
    <col min="3" max="3" width="10.875" customWidth="1"/>
    <col min="4" max="4" width="9" bestFit="1" customWidth="1"/>
    <col min="5" max="5" width="7.25" bestFit="1" customWidth="1"/>
    <col min="6" max="11" width="10.625" customWidth="1"/>
  </cols>
  <sheetData>
    <row r="1" spans="2:11" ht="15" customHeight="1" x14ac:dyDescent="0.25"/>
    <row r="2" spans="2:11" x14ac:dyDescent="0.25">
      <c r="B2" s="44" t="s">
        <v>73</v>
      </c>
      <c r="C2" s="45" t="s">
        <v>0</v>
      </c>
      <c r="D2" s="46" t="s">
        <v>1</v>
      </c>
      <c r="E2" s="46" t="s">
        <v>2</v>
      </c>
      <c r="F2" s="46" t="s">
        <v>3</v>
      </c>
      <c r="G2" s="46" t="s">
        <v>3</v>
      </c>
      <c r="H2" s="46" t="s">
        <v>3</v>
      </c>
      <c r="I2" s="46" t="s">
        <v>3</v>
      </c>
      <c r="J2" s="46" t="s">
        <v>3</v>
      </c>
      <c r="K2" s="47" t="s">
        <v>4</v>
      </c>
    </row>
    <row r="3" spans="2:11" x14ac:dyDescent="0.25">
      <c r="B3" s="48">
        <v>1</v>
      </c>
      <c r="C3" s="49">
        <v>39249</v>
      </c>
      <c r="D3" s="50" t="s">
        <v>75</v>
      </c>
      <c r="E3" s="51" t="s">
        <v>77</v>
      </c>
      <c r="F3" s="52">
        <v>1</v>
      </c>
      <c r="G3" s="52">
        <v>1</v>
      </c>
      <c r="H3" s="52">
        <v>1</v>
      </c>
      <c r="I3" s="52">
        <v>1</v>
      </c>
      <c r="J3" s="52">
        <v>2</v>
      </c>
      <c r="K3" s="53">
        <f>(68000*35*2)/5</f>
        <v>952000</v>
      </c>
    </row>
    <row r="4" spans="2:11" x14ac:dyDescent="0.25">
      <c r="B4" s="54">
        <v>2</v>
      </c>
      <c r="C4" s="55">
        <v>39248</v>
      </c>
      <c r="D4" s="56" t="s">
        <v>78</v>
      </c>
      <c r="E4" s="57" t="s">
        <v>79</v>
      </c>
      <c r="F4" s="58">
        <v>1</v>
      </c>
      <c r="G4" s="58">
        <v>1</v>
      </c>
      <c r="H4" s="58">
        <v>1</v>
      </c>
      <c r="I4" s="58">
        <v>1</v>
      </c>
      <c r="J4" s="58">
        <v>3</v>
      </c>
      <c r="K4" s="59">
        <f>68000*35*1.5</f>
        <v>3570000</v>
      </c>
    </row>
    <row r="5" spans="2:11" x14ac:dyDescent="0.25">
      <c r="B5" s="48">
        <v>3</v>
      </c>
      <c r="C5" s="49">
        <v>39248</v>
      </c>
      <c r="D5" s="56" t="s">
        <v>80</v>
      </c>
      <c r="E5" s="57" t="s">
        <v>79</v>
      </c>
      <c r="F5" s="58">
        <v>1</v>
      </c>
      <c r="G5" s="58">
        <v>1</v>
      </c>
      <c r="H5" s="58">
        <v>1</v>
      </c>
      <c r="I5" s="58">
        <v>1</v>
      </c>
      <c r="J5" s="58">
        <v>4</v>
      </c>
      <c r="K5" s="59">
        <f>68000*35</f>
        <v>2380000</v>
      </c>
    </row>
    <row r="6" spans="2:11" x14ac:dyDescent="0.25">
      <c r="B6" s="54">
        <v>4</v>
      </c>
      <c r="C6" s="55">
        <v>39253</v>
      </c>
      <c r="D6" s="56" t="s">
        <v>81</v>
      </c>
      <c r="E6" s="57" t="s">
        <v>79</v>
      </c>
      <c r="F6" s="58">
        <v>1</v>
      </c>
      <c r="G6" s="58">
        <v>1</v>
      </c>
      <c r="H6" s="58">
        <v>1</v>
      </c>
      <c r="I6" s="58">
        <v>1</v>
      </c>
      <c r="J6" s="58">
        <v>3</v>
      </c>
      <c r="K6" s="59">
        <f>(68000*35*2)/5</f>
        <v>952000</v>
      </c>
    </row>
    <row r="7" spans="2:11" x14ac:dyDescent="0.25">
      <c r="B7" s="48">
        <v>5</v>
      </c>
      <c r="C7" s="49">
        <v>39252</v>
      </c>
      <c r="D7" s="56" t="s">
        <v>82</v>
      </c>
      <c r="E7" s="57" t="s">
        <v>83</v>
      </c>
      <c r="F7" s="58">
        <v>1</v>
      </c>
      <c r="G7" s="58">
        <v>1</v>
      </c>
      <c r="H7" s="58">
        <v>1</v>
      </c>
      <c r="I7" s="58">
        <v>1</v>
      </c>
      <c r="J7" s="58">
        <v>2</v>
      </c>
      <c r="K7" s="59">
        <f>28500*35*2</f>
        <v>1995000</v>
      </c>
    </row>
    <row r="8" spans="2:11" x14ac:dyDescent="0.25">
      <c r="B8" s="54">
        <v>6</v>
      </c>
      <c r="C8" s="55">
        <v>39248</v>
      </c>
      <c r="D8" s="56" t="s">
        <v>74</v>
      </c>
      <c r="E8" s="57" t="s">
        <v>83</v>
      </c>
      <c r="F8" s="58">
        <v>1</v>
      </c>
      <c r="G8" s="58">
        <v>1</v>
      </c>
      <c r="H8" s="58">
        <v>1</v>
      </c>
      <c r="I8" s="58">
        <v>1</v>
      </c>
      <c r="J8" s="58">
        <v>5</v>
      </c>
      <c r="K8" s="59">
        <f>28500*35*4</f>
        <v>3990000</v>
      </c>
    </row>
    <row r="9" spans="2:11" x14ac:dyDescent="0.25">
      <c r="B9" s="48">
        <v>7</v>
      </c>
      <c r="C9" s="49">
        <v>39249</v>
      </c>
      <c r="D9" s="56" t="s">
        <v>78</v>
      </c>
      <c r="E9" s="57" t="s">
        <v>83</v>
      </c>
      <c r="F9" s="58">
        <v>2</v>
      </c>
      <c r="G9" s="58">
        <v>2</v>
      </c>
      <c r="H9" s="58">
        <v>2</v>
      </c>
      <c r="I9" s="58">
        <v>2</v>
      </c>
      <c r="J9" s="58">
        <v>1</v>
      </c>
      <c r="K9" s="59">
        <f>28500*35</f>
        <v>997500</v>
      </c>
    </row>
    <row r="10" spans="2:11" x14ac:dyDescent="0.25">
      <c r="B10" s="54">
        <v>8</v>
      </c>
      <c r="C10" s="55">
        <v>39248</v>
      </c>
      <c r="D10" s="56" t="s">
        <v>80</v>
      </c>
      <c r="E10" s="57" t="s">
        <v>76</v>
      </c>
      <c r="F10" s="58">
        <v>2</v>
      </c>
      <c r="G10" s="58">
        <v>2</v>
      </c>
      <c r="H10" s="58">
        <v>2</v>
      </c>
      <c r="I10" s="58">
        <v>2</v>
      </c>
      <c r="J10" s="58">
        <v>3</v>
      </c>
      <c r="K10" s="59">
        <f>21000*35*3</f>
        <v>2205000</v>
      </c>
    </row>
    <row r="11" spans="2:11" x14ac:dyDescent="0.25">
      <c r="B11" s="48">
        <v>9</v>
      </c>
      <c r="C11" s="49">
        <v>39253</v>
      </c>
      <c r="D11" s="56" t="s">
        <v>81</v>
      </c>
      <c r="E11" s="57" t="s">
        <v>76</v>
      </c>
      <c r="F11" s="58">
        <v>2</v>
      </c>
      <c r="G11" s="58">
        <v>2</v>
      </c>
      <c r="H11" s="58">
        <v>2</v>
      </c>
      <c r="I11" s="58">
        <v>2</v>
      </c>
      <c r="J11" s="58">
        <v>1</v>
      </c>
      <c r="K11" s="59">
        <f>21000*35*2</f>
        <v>1470000</v>
      </c>
    </row>
    <row r="12" spans="2:11" x14ac:dyDescent="0.25">
      <c r="B12" s="54">
        <v>10</v>
      </c>
      <c r="C12" s="55">
        <v>39252</v>
      </c>
      <c r="D12" s="56" t="s">
        <v>82</v>
      </c>
      <c r="E12" s="57" t="s">
        <v>83</v>
      </c>
      <c r="F12" s="58">
        <v>3</v>
      </c>
      <c r="G12" s="58">
        <v>3</v>
      </c>
      <c r="H12" s="58">
        <v>3</v>
      </c>
      <c r="I12" s="58">
        <v>3</v>
      </c>
      <c r="J12" s="58">
        <v>4</v>
      </c>
      <c r="K12" s="59">
        <f>21000*35*2.8</f>
        <v>2057999.9999999998</v>
      </c>
    </row>
    <row r="13" spans="2:11" x14ac:dyDescent="0.25">
      <c r="B13" s="48">
        <v>11</v>
      </c>
      <c r="C13" s="49">
        <v>39248</v>
      </c>
      <c r="D13" s="56" t="s">
        <v>74</v>
      </c>
      <c r="E13" s="57" t="s">
        <v>79</v>
      </c>
      <c r="F13" s="58">
        <v>3</v>
      </c>
      <c r="G13" s="58">
        <v>3</v>
      </c>
      <c r="H13" s="58">
        <v>3</v>
      </c>
      <c r="I13" s="58">
        <v>3</v>
      </c>
      <c r="J13" s="58">
        <v>2</v>
      </c>
      <c r="K13" s="59">
        <f>21000*35*5</f>
        <v>3675000</v>
      </c>
    </row>
    <row r="14" spans="2:11" x14ac:dyDescent="0.25">
      <c r="B14" s="54">
        <v>12</v>
      </c>
      <c r="C14" s="55">
        <v>39279</v>
      </c>
      <c r="D14" s="56" t="s">
        <v>78</v>
      </c>
      <c r="E14" s="57" t="s">
        <v>83</v>
      </c>
      <c r="F14" s="58">
        <v>3</v>
      </c>
      <c r="G14" s="58">
        <v>3</v>
      </c>
      <c r="H14" s="58">
        <v>3</v>
      </c>
      <c r="I14" s="58">
        <v>3</v>
      </c>
      <c r="J14" s="58">
        <v>1</v>
      </c>
      <c r="K14" s="59">
        <f>(43000*35)/3</f>
        <v>501666.66666666669</v>
      </c>
    </row>
    <row r="15" spans="2:11" x14ac:dyDescent="0.25">
      <c r="B15" s="48">
        <v>13</v>
      </c>
      <c r="C15" s="49">
        <v>39278</v>
      </c>
      <c r="D15" s="56" t="s">
        <v>80</v>
      </c>
      <c r="E15" s="57" t="s">
        <v>83</v>
      </c>
      <c r="F15" s="58">
        <v>3</v>
      </c>
      <c r="G15" s="58">
        <v>3</v>
      </c>
      <c r="H15" s="58">
        <v>3</v>
      </c>
      <c r="I15" s="58">
        <v>3</v>
      </c>
      <c r="J15" s="58">
        <v>3</v>
      </c>
      <c r="K15" s="59">
        <f>(43000*35)*2</f>
        <v>3010000</v>
      </c>
    </row>
    <row r="16" spans="2:11" x14ac:dyDescent="0.25">
      <c r="B16" s="54">
        <v>14</v>
      </c>
      <c r="C16" s="55">
        <v>39283</v>
      </c>
      <c r="D16" s="56" t="s">
        <v>81</v>
      </c>
      <c r="E16" s="57" t="s">
        <v>83</v>
      </c>
      <c r="F16" s="58">
        <v>3</v>
      </c>
      <c r="G16" s="58">
        <v>3</v>
      </c>
      <c r="H16" s="58">
        <v>3</v>
      </c>
      <c r="I16" s="58">
        <v>3</v>
      </c>
      <c r="J16" s="58">
        <v>1</v>
      </c>
      <c r="K16" s="59">
        <f>(43000*35)</f>
        <v>1505000</v>
      </c>
    </row>
    <row r="17" spans="2:11" x14ac:dyDescent="0.25">
      <c r="B17" s="48">
        <v>15</v>
      </c>
      <c r="C17" s="49">
        <v>39282</v>
      </c>
      <c r="D17" s="56" t="s">
        <v>82</v>
      </c>
      <c r="E17" s="57" t="s">
        <v>76</v>
      </c>
      <c r="F17" s="58">
        <v>4</v>
      </c>
      <c r="G17" s="58">
        <v>4</v>
      </c>
      <c r="H17" s="58">
        <v>4</v>
      </c>
      <c r="I17" s="58">
        <v>4</v>
      </c>
      <c r="J17" s="58">
        <v>5</v>
      </c>
      <c r="K17" s="59">
        <f>(43000*35)/3</f>
        <v>501666.66666666669</v>
      </c>
    </row>
    <row r="18" spans="2:11" x14ac:dyDescent="0.25">
      <c r="B18" s="54">
        <v>16</v>
      </c>
      <c r="C18" s="55">
        <v>39279</v>
      </c>
      <c r="D18" s="56" t="s">
        <v>85</v>
      </c>
      <c r="E18" s="57" t="s">
        <v>84</v>
      </c>
      <c r="F18" s="58">
        <v>4</v>
      </c>
      <c r="G18" s="58">
        <v>4</v>
      </c>
      <c r="H18" s="58">
        <v>4</v>
      </c>
      <c r="I18" s="58">
        <v>4</v>
      </c>
      <c r="J18" s="58">
        <v>1</v>
      </c>
      <c r="K18" s="59">
        <f>(3*23000*35)</f>
        <v>2415000</v>
      </c>
    </row>
    <row r="19" spans="2:11" x14ac:dyDescent="0.25">
      <c r="B19" s="48">
        <v>17</v>
      </c>
      <c r="C19" s="49">
        <v>39278</v>
      </c>
      <c r="D19" s="56" t="s">
        <v>86</v>
      </c>
      <c r="E19" s="57" t="s">
        <v>87</v>
      </c>
      <c r="F19" s="58">
        <v>5</v>
      </c>
      <c r="G19" s="58">
        <v>5</v>
      </c>
      <c r="H19" s="58">
        <v>5</v>
      </c>
      <c r="I19" s="58">
        <v>5</v>
      </c>
      <c r="J19" s="58">
        <v>1</v>
      </c>
      <c r="K19" s="59">
        <f>24000*35</f>
        <v>840000</v>
      </c>
    </row>
    <row r="20" spans="2:11" x14ac:dyDescent="0.25">
      <c r="B20" s="54">
        <v>18</v>
      </c>
      <c r="C20" s="55">
        <v>39283</v>
      </c>
      <c r="D20" s="56" t="s">
        <v>88</v>
      </c>
      <c r="E20" s="57" t="s">
        <v>89</v>
      </c>
      <c r="F20" s="58">
        <v>5</v>
      </c>
      <c r="G20" s="58">
        <v>5</v>
      </c>
      <c r="H20" s="58">
        <v>5</v>
      </c>
      <c r="I20" s="58">
        <v>5</v>
      </c>
      <c r="J20" s="58">
        <v>5</v>
      </c>
      <c r="K20" s="59">
        <f>24000*35</f>
        <v>840000</v>
      </c>
    </row>
    <row r="21" spans="2:11" x14ac:dyDescent="0.25">
      <c r="B21" s="48">
        <v>19</v>
      </c>
      <c r="C21" s="49">
        <v>39282</v>
      </c>
      <c r="D21" s="60" t="s">
        <v>90</v>
      </c>
      <c r="E21" s="61" t="s">
        <v>91</v>
      </c>
      <c r="F21" s="62">
        <v>5</v>
      </c>
      <c r="G21" s="62">
        <v>5</v>
      </c>
      <c r="H21" s="62">
        <v>5</v>
      </c>
      <c r="I21" s="62">
        <v>5</v>
      </c>
      <c r="J21" s="62">
        <v>3</v>
      </c>
      <c r="K21" s="63">
        <f>24000*35</f>
        <v>840000</v>
      </c>
    </row>
  </sheetData>
  <phoneticPr fontId="1" type="noConversion"/>
  <conditionalFormatting sqref="F3:F21">
    <cfRule type="dataBar" priority="4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{D723EC14-F589-4B12-9868-C836804DF8D9}</x14:id>
        </ext>
      </extLst>
    </cfRule>
  </conditionalFormatting>
  <conditionalFormatting sqref="G3:G21">
    <cfRule type="colorScale" priority="3">
      <colorScale>
        <cfvo type="min"/>
        <cfvo type="max"/>
        <color rgb="FFFFEF9C"/>
        <color rgb="FF63BE7B"/>
      </colorScale>
    </cfRule>
  </conditionalFormatting>
  <conditionalFormatting sqref="K3:K21">
    <cfRule type="iconSet" priority="2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J3:J21">
    <cfRule type="iconSet" priority="1">
      <iconSet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horizontalDpi="200" verticalDpi="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723EC14-F589-4B12-9868-C836804DF8D9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F3:F21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8"/>
  <sheetViews>
    <sheetView tabSelected="1" topLeftCell="A4" zoomScale="90" zoomScaleNormal="90" workbookViewId="0">
      <selection activeCell="I12" sqref="I12"/>
    </sheetView>
  </sheetViews>
  <sheetFormatPr defaultRowHeight="16.5" outlineLevelRow="2" x14ac:dyDescent="0.25"/>
  <cols>
    <col min="1" max="1" width="3.125" customWidth="1"/>
    <col min="3" max="3" width="10.25" bestFit="1" customWidth="1"/>
    <col min="7" max="7" width="12.625" bestFit="1" customWidth="1"/>
  </cols>
  <sheetData>
    <row r="1" spans="2:7" ht="17.25" thickBot="1" x14ac:dyDescent="0.3"/>
    <row r="2" spans="2:7" ht="19.5" x14ac:dyDescent="0.3">
      <c r="B2" s="64" t="s">
        <v>92</v>
      </c>
      <c r="C2" s="65"/>
      <c r="D2" s="65"/>
      <c r="E2" s="65"/>
      <c r="F2" s="65"/>
      <c r="G2" s="66"/>
    </row>
    <row r="3" spans="2:7" ht="17.25" thickBot="1" x14ac:dyDescent="0.3">
      <c r="B3" s="67" t="s">
        <v>65</v>
      </c>
      <c r="C3" s="68" t="s">
        <v>0</v>
      </c>
      <c r="D3" s="69" t="s">
        <v>1</v>
      </c>
      <c r="E3" s="69" t="s">
        <v>2</v>
      </c>
      <c r="F3" s="69" t="s">
        <v>3</v>
      </c>
      <c r="G3" s="70" t="s">
        <v>4</v>
      </c>
    </row>
    <row r="4" spans="2:7" outlineLevel="2" x14ac:dyDescent="0.2">
      <c r="B4" s="71">
        <v>1</v>
      </c>
      <c r="C4" s="72">
        <v>39249</v>
      </c>
      <c r="D4" s="71" t="s">
        <v>93</v>
      </c>
      <c r="E4" s="71" t="s">
        <v>94</v>
      </c>
      <c r="F4" s="71">
        <v>2</v>
      </c>
      <c r="G4" s="73">
        <f>(68000*35*2)/5</f>
        <v>952000</v>
      </c>
    </row>
    <row r="5" spans="2:7" outlineLevel="2" x14ac:dyDescent="0.2">
      <c r="B5" s="54">
        <v>6</v>
      </c>
      <c r="C5" s="74">
        <v>39248</v>
      </c>
      <c r="D5" s="54" t="s">
        <v>93</v>
      </c>
      <c r="E5" s="54" t="s">
        <v>95</v>
      </c>
      <c r="F5" s="54">
        <v>5</v>
      </c>
      <c r="G5" s="75">
        <f>28500*35*4</f>
        <v>3990000</v>
      </c>
    </row>
    <row r="6" spans="2:7" outlineLevel="2" x14ac:dyDescent="0.2">
      <c r="B6" s="48">
        <v>11</v>
      </c>
      <c r="C6" s="76">
        <v>39248</v>
      </c>
      <c r="D6" s="48" t="s">
        <v>96</v>
      </c>
      <c r="E6" s="48" t="s">
        <v>97</v>
      </c>
      <c r="F6" s="48">
        <v>2</v>
      </c>
      <c r="G6" s="77">
        <f>21000*35*5</f>
        <v>3675000</v>
      </c>
    </row>
    <row r="7" spans="2:7" outlineLevel="1" x14ac:dyDescent="0.2">
      <c r="B7" s="48"/>
      <c r="C7" s="76"/>
      <c r="D7" s="78" t="s">
        <v>98</v>
      </c>
      <c r="E7" s="48"/>
      <c r="F7" s="48"/>
      <c r="G7" s="77">
        <f>SUBTOTAL(9,G4:G6)</f>
        <v>8617000</v>
      </c>
    </row>
    <row r="8" spans="2:7" outlineLevel="2" x14ac:dyDescent="0.2">
      <c r="B8" s="54">
        <v>2</v>
      </c>
      <c r="C8" s="74">
        <v>39248</v>
      </c>
      <c r="D8" s="54" t="s">
        <v>99</v>
      </c>
      <c r="E8" s="54" t="s">
        <v>100</v>
      </c>
      <c r="F8" s="54">
        <v>3</v>
      </c>
      <c r="G8" s="75">
        <f>68000*35*1.5</f>
        <v>3570000</v>
      </c>
    </row>
    <row r="9" spans="2:7" outlineLevel="2" x14ac:dyDescent="0.2">
      <c r="B9" s="48">
        <v>7</v>
      </c>
      <c r="C9" s="76">
        <v>39249</v>
      </c>
      <c r="D9" s="48" t="s">
        <v>99</v>
      </c>
      <c r="E9" s="48" t="s">
        <v>101</v>
      </c>
      <c r="F9" s="48">
        <v>1</v>
      </c>
      <c r="G9" s="77">
        <f>28500*35</f>
        <v>997500</v>
      </c>
    </row>
    <row r="10" spans="2:7" outlineLevel="2" x14ac:dyDescent="0.2">
      <c r="B10" s="54">
        <v>12</v>
      </c>
      <c r="C10" s="74">
        <v>39279</v>
      </c>
      <c r="D10" s="54" t="s">
        <v>14</v>
      </c>
      <c r="E10" s="54" t="s">
        <v>69</v>
      </c>
      <c r="F10" s="54">
        <v>1</v>
      </c>
      <c r="G10" s="75">
        <f>(43000*35)/3</f>
        <v>501666.66666666669</v>
      </c>
    </row>
    <row r="11" spans="2:7" outlineLevel="2" x14ac:dyDescent="0.2">
      <c r="B11" s="54">
        <v>16</v>
      </c>
      <c r="C11" s="74">
        <v>39279</v>
      </c>
      <c r="D11" s="54" t="s">
        <v>102</v>
      </c>
      <c r="E11" s="54" t="s">
        <v>94</v>
      </c>
      <c r="F11" s="54">
        <v>1</v>
      </c>
      <c r="G11" s="75">
        <f>(3*23000*35)</f>
        <v>2415000</v>
      </c>
    </row>
    <row r="12" spans="2:7" outlineLevel="1" x14ac:dyDescent="0.2">
      <c r="B12" s="54"/>
      <c r="C12" s="74"/>
      <c r="D12" s="79" t="s">
        <v>103</v>
      </c>
      <c r="E12" s="54"/>
      <c r="F12" s="54"/>
      <c r="G12" s="75">
        <f>SUBTOTAL(9,G8:G11)</f>
        <v>7484166.666666667</v>
      </c>
    </row>
    <row r="13" spans="2:7" outlineLevel="2" x14ac:dyDescent="0.2">
      <c r="B13" s="54">
        <v>4</v>
      </c>
      <c r="C13" s="74">
        <v>39253</v>
      </c>
      <c r="D13" s="54" t="s">
        <v>104</v>
      </c>
      <c r="E13" s="54" t="s">
        <v>105</v>
      </c>
      <c r="F13" s="54">
        <v>3</v>
      </c>
      <c r="G13" s="75">
        <f>(68000*35*2)/5</f>
        <v>952000</v>
      </c>
    </row>
    <row r="14" spans="2:7" outlineLevel="2" x14ac:dyDescent="0.2">
      <c r="B14" s="48">
        <v>9</v>
      </c>
      <c r="C14" s="76">
        <v>39253</v>
      </c>
      <c r="D14" s="48" t="s">
        <v>104</v>
      </c>
      <c r="E14" s="48" t="s">
        <v>94</v>
      </c>
      <c r="F14" s="48">
        <v>1</v>
      </c>
      <c r="G14" s="77">
        <f>21000*35*2</f>
        <v>1470000</v>
      </c>
    </row>
    <row r="15" spans="2:7" outlineLevel="2" x14ac:dyDescent="0.2">
      <c r="B15" s="54">
        <v>14</v>
      </c>
      <c r="C15" s="74">
        <v>39283</v>
      </c>
      <c r="D15" s="54" t="s">
        <v>104</v>
      </c>
      <c r="E15" s="54" t="s">
        <v>95</v>
      </c>
      <c r="F15" s="54">
        <v>1</v>
      </c>
      <c r="G15" s="75">
        <f>(43000*35)</f>
        <v>1505000</v>
      </c>
    </row>
    <row r="16" spans="2:7" outlineLevel="2" x14ac:dyDescent="0.2">
      <c r="B16" s="54">
        <v>18</v>
      </c>
      <c r="C16" s="74">
        <v>39283</v>
      </c>
      <c r="D16" s="54" t="s">
        <v>104</v>
      </c>
      <c r="E16" s="54" t="s">
        <v>94</v>
      </c>
      <c r="F16" s="54">
        <v>5</v>
      </c>
      <c r="G16" s="75">
        <f>24000*35</f>
        <v>840000</v>
      </c>
    </row>
    <row r="17" spans="2:7" outlineLevel="1" x14ac:dyDescent="0.2">
      <c r="B17" s="54"/>
      <c r="C17" s="74"/>
      <c r="D17" s="79" t="s">
        <v>106</v>
      </c>
      <c r="E17" s="54"/>
      <c r="F17" s="54"/>
      <c r="G17" s="75">
        <f>SUBTOTAL(9,G13:G16)</f>
        <v>4767000</v>
      </c>
    </row>
    <row r="18" spans="2:7" outlineLevel="2" x14ac:dyDescent="0.2">
      <c r="B18" s="48">
        <v>3</v>
      </c>
      <c r="C18" s="76">
        <v>39248</v>
      </c>
      <c r="D18" s="48" t="s">
        <v>107</v>
      </c>
      <c r="E18" s="48" t="s">
        <v>105</v>
      </c>
      <c r="F18" s="48">
        <v>4</v>
      </c>
      <c r="G18" s="77">
        <f>68000*35</f>
        <v>2380000</v>
      </c>
    </row>
    <row r="19" spans="2:7" outlineLevel="2" x14ac:dyDescent="0.2">
      <c r="B19" s="54">
        <v>8</v>
      </c>
      <c r="C19" s="74">
        <v>39248</v>
      </c>
      <c r="D19" s="54" t="s">
        <v>107</v>
      </c>
      <c r="E19" s="54" t="s">
        <v>94</v>
      </c>
      <c r="F19" s="54">
        <v>3</v>
      </c>
      <c r="G19" s="75">
        <f>21000*35*3</f>
        <v>2205000</v>
      </c>
    </row>
    <row r="20" spans="2:7" outlineLevel="2" x14ac:dyDescent="0.2">
      <c r="B20" s="48">
        <v>13</v>
      </c>
      <c r="C20" s="76">
        <v>39278</v>
      </c>
      <c r="D20" s="48" t="s">
        <v>107</v>
      </c>
      <c r="E20" s="48" t="s">
        <v>95</v>
      </c>
      <c r="F20" s="48">
        <v>3</v>
      </c>
      <c r="G20" s="77">
        <f>(43000*35)*2</f>
        <v>3010000</v>
      </c>
    </row>
    <row r="21" spans="2:7" outlineLevel="2" x14ac:dyDescent="0.2">
      <c r="B21" s="48">
        <v>17</v>
      </c>
      <c r="C21" s="76">
        <v>39278</v>
      </c>
      <c r="D21" s="48" t="s">
        <v>108</v>
      </c>
      <c r="E21" s="48" t="s">
        <v>97</v>
      </c>
      <c r="F21" s="48">
        <v>1</v>
      </c>
      <c r="G21" s="77">
        <f>24000*35</f>
        <v>840000</v>
      </c>
    </row>
    <row r="22" spans="2:7" outlineLevel="1" x14ac:dyDescent="0.2">
      <c r="B22" s="48"/>
      <c r="C22" s="76"/>
      <c r="D22" s="78" t="s">
        <v>109</v>
      </c>
      <c r="E22" s="48"/>
      <c r="F22" s="48"/>
      <c r="G22" s="77">
        <f>SUBTOTAL(9,G18:G21)</f>
        <v>8435000</v>
      </c>
    </row>
    <row r="23" spans="2:7" outlineLevel="2" x14ac:dyDescent="0.2">
      <c r="B23" s="48">
        <v>5</v>
      </c>
      <c r="C23" s="76">
        <v>39252</v>
      </c>
      <c r="D23" s="48" t="s">
        <v>110</v>
      </c>
      <c r="E23" s="48" t="s">
        <v>111</v>
      </c>
      <c r="F23" s="48">
        <v>2</v>
      </c>
      <c r="G23" s="77">
        <f>28500*35*2</f>
        <v>1995000</v>
      </c>
    </row>
    <row r="24" spans="2:7" outlineLevel="2" x14ac:dyDescent="0.2">
      <c r="B24" s="54">
        <v>10</v>
      </c>
      <c r="C24" s="74">
        <v>39252</v>
      </c>
      <c r="D24" s="54" t="s">
        <v>72</v>
      </c>
      <c r="E24" s="54" t="s">
        <v>69</v>
      </c>
      <c r="F24" s="54">
        <v>4</v>
      </c>
      <c r="G24" s="75">
        <f>21000*35*2.8</f>
        <v>2057999.9999999998</v>
      </c>
    </row>
    <row r="25" spans="2:7" outlineLevel="2" x14ac:dyDescent="0.2">
      <c r="B25" s="48">
        <v>15</v>
      </c>
      <c r="C25" s="76">
        <v>39282</v>
      </c>
      <c r="D25" s="48" t="s">
        <v>72</v>
      </c>
      <c r="E25" s="48" t="s">
        <v>68</v>
      </c>
      <c r="F25" s="48">
        <v>5</v>
      </c>
      <c r="G25" s="77">
        <f>(43000*35)/3</f>
        <v>501666.66666666669</v>
      </c>
    </row>
    <row r="26" spans="2:7" outlineLevel="2" x14ac:dyDescent="0.2">
      <c r="B26" s="48">
        <v>19</v>
      </c>
      <c r="C26" s="76">
        <v>39282</v>
      </c>
      <c r="D26" s="48" t="s">
        <v>112</v>
      </c>
      <c r="E26" s="48" t="s">
        <v>105</v>
      </c>
      <c r="F26" s="48">
        <v>3</v>
      </c>
      <c r="G26" s="77">
        <f>24000*35</f>
        <v>840000</v>
      </c>
    </row>
    <row r="27" spans="2:7" outlineLevel="1" x14ac:dyDescent="0.2">
      <c r="B27" s="80"/>
      <c r="C27" s="81"/>
      <c r="D27" s="82" t="s">
        <v>113</v>
      </c>
      <c r="E27" s="80"/>
      <c r="F27" s="80"/>
      <c r="G27" s="83">
        <f>SUBTOTAL(9,G23:G26)</f>
        <v>5394666.666666667</v>
      </c>
    </row>
    <row r="28" spans="2:7" x14ac:dyDescent="0.2">
      <c r="B28" s="80"/>
      <c r="C28" s="81"/>
      <c r="D28" s="82" t="s">
        <v>114</v>
      </c>
      <c r="E28" s="80"/>
      <c r="F28" s="80"/>
      <c r="G28" s="83">
        <f>SUBTOTAL(9,G4:G26)</f>
        <v>34697833.333333328</v>
      </c>
    </row>
  </sheetData>
  <mergeCells count="1">
    <mergeCell ref="B2:G2"/>
  </mergeCells>
  <phoneticPr fontId="1" type="noConversion"/>
  <conditionalFormatting sqref="E9">
    <cfRule type="iconSet" priority="4">
      <iconSet reverse="1">
        <cfvo type="percent" val="0"/>
        <cfvo type="percent" val="33"/>
        <cfvo type="percent" val="67"/>
      </iconSet>
    </cfRule>
    <cfRule type="iconSet" priority="5">
      <iconSet iconSet="5Rating">
        <cfvo type="percent" val="0"/>
        <cfvo type="percent" val="20"/>
        <cfvo type="percent" val="40"/>
        <cfvo type="percent" val="60"/>
        <cfvo type="percent" val="80" gte="0"/>
      </iconSet>
    </cfRule>
  </conditionalFormatting>
  <conditionalFormatting sqref="E8">
    <cfRule type="iconSet" priority="2">
      <iconSet reverse="1">
        <cfvo type="percent" val="0"/>
        <cfvo type="percent" val="33"/>
        <cfvo type="percent" val="67"/>
      </iconSet>
    </cfRule>
    <cfRule type="iconSet" priority="3">
      <iconSet iconSet="5Rating">
        <cfvo type="percent" val="0"/>
        <cfvo type="percent" val="20"/>
        <cfvo type="percent" val="40"/>
        <cfvo type="percent" val="60"/>
        <cfvo type="percent" val="80" gte="0"/>
      </iconSet>
    </cfRule>
  </conditionalFormatting>
  <conditionalFormatting sqref="E5">
    <cfRule type="dataBar" priority="1">
      <dataBar>
        <cfvo type="min"/>
        <cfvo type="max"/>
        <color rgb="FF008AEF"/>
      </dataBar>
    </cfRule>
  </conditionalFormatting>
  <conditionalFormatting sqref="E6:E7">
    <cfRule type="dataBar" priority="6">
      <dataBar>
        <cfvo type="min"/>
        <cfvo type="max"/>
        <color rgb="FFFF555A"/>
      </dataBar>
    </cfRule>
    <cfRule type="iconSet" priority="7">
      <iconSet reverse="1">
        <cfvo type="percent" val="0"/>
        <cfvo type="percent" val="33"/>
        <cfvo type="percent" val="67"/>
      </iconSet>
    </cfRule>
    <cfRule type="iconSet" priority="8">
      <iconSet iconSet="5Rating">
        <cfvo type="percent" val="0"/>
        <cfvo type="percent" val="20"/>
        <cfvo type="percent" val="40"/>
        <cfvo type="percent" val="60"/>
        <cfvo type="percent" val="80" gte="0"/>
      </iconSet>
    </cfRule>
  </conditionalFormatting>
  <conditionalFormatting sqref="G4:G28">
    <cfRule type="iconSet" priority="9">
      <iconSet iconSet="4Arrows">
        <cfvo type="percent" val="0"/>
        <cfvo type="percent" val="25"/>
        <cfvo type="percent" val="50"/>
        <cfvo type="percent" val="75"/>
      </iconSet>
    </cfRule>
    <cfRule type="iconSet" priority="10">
      <iconSet iconSet="5Rating" reverse="1">
        <cfvo type="percent" val="0"/>
        <cfvo type="percent" val="20"/>
        <cfvo type="percent" val="40"/>
        <cfvo type="percent" val="60"/>
        <cfvo type="percent" val="80" gte="0"/>
      </iconSet>
    </cfRule>
    <cfRule type="iconSet" priority="11">
      <iconSet iconSet="5Rating" reverse="1">
        <cfvo type="percent" val="0"/>
        <cfvo type="percent" val="20"/>
        <cfvo type="percent" val="40"/>
        <cfvo type="percent" val="60"/>
        <cfvo type="percent" val="80" gte="0"/>
      </iconSet>
    </cfRule>
    <cfRule type="iconSet" priority="12">
      <iconSet iconSet="4Arrows" reverse="1">
        <cfvo type="percent" val="0"/>
        <cfvo type="percent" val="25"/>
        <cfvo type="percent" val="50"/>
        <cfvo type="percent" val="75"/>
      </iconSet>
    </cfRule>
    <cfRule type="iconSet" priority="13">
      <iconSet iconSet="4Arrows">
        <cfvo type="percent" val="0"/>
        <cfvo type="percent" val="25"/>
        <cfvo type="percent" val="50"/>
        <cfvo type="percent" val="75"/>
      </iconSet>
    </cfRule>
    <cfRule type="iconSet" priority="14">
      <iconSet reverse="1">
        <cfvo type="percent" val="0"/>
        <cfvo type="percent" val="33"/>
        <cfvo type="percent" val="67"/>
      </iconSet>
    </cfRule>
    <cfRule type="iconSet" priority="15">
      <iconSet iconSet="5Rating">
        <cfvo type="percent" val="0"/>
        <cfvo type="percent" val="20"/>
        <cfvo type="percent" val="40"/>
        <cfvo type="percent" val="60"/>
        <cfvo type="percent" val="80" gte="0"/>
      </iconSet>
    </cfRule>
  </conditionalFormatting>
  <conditionalFormatting sqref="G4:G28">
    <cfRule type="iconSet" priority="16">
      <iconSet iconSet="3Arrows">
        <cfvo type="percent" val="0"/>
        <cfvo type="percent" val="20"/>
        <cfvo type="percent" val="60"/>
      </iconSet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workbookViewId="0">
      <selection activeCell="E9" sqref="E9"/>
    </sheetView>
  </sheetViews>
  <sheetFormatPr defaultRowHeight="12.75" x14ac:dyDescent="0.2"/>
  <cols>
    <col min="1" max="1" width="4.375" style="1" customWidth="1"/>
    <col min="2" max="2" width="13.625" style="1" customWidth="1"/>
    <col min="3" max="4" width="12.5" style="1" customWidth="1"/>
    <col min="5" max="5" width="11.875" style="1" customWidth="1"/>
    <col min="6" max="6" width="14.125" style="1" customWidth="1"/>
    <col min="7" max="16384" width="9" style="1"/>
  </cols>
  <sheetData>
    <row r="1" spans="2:6" ht="13.5" customHeight="1" x14ac:dyDescent="0.2"/>
    <row r="2" spans="2:6" ht="30" customHeight="1" x14ac:dyDescent="0.2">
      <c r="B2" s="10" t="s">
        <v>13</v>
      </c>
      <c r="C2" s="11"/>
      <c r="D2" s="11"/>
      <c r="E2" s="11"/>
      <c r="F2" s="11"/>
    </row>
    <row r="3" spans="2:6" ht="19.5" customHeight="1" x14ac:dyDescent="0.2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2:6" ht="19.5" customHeight="1" x14ac:dyDescent="0.2">
      <c r="B4" s="3">
        <v>39980</v>
      </c>
      <c r="C4" s="4" t="s">
        <v>10</v>
      </c>
      <c r="D4" s="4" t="s">
        <v>11</v>
      </c>
      <c r="E4" s="4">
        <v>2</v>
      </c>
      <c r="F4" s="5">
        <f>28500*35*2</f>
        <v>1995000</v>
      </c>
    </row>
    <row r="5" spans="2:6" ht="19.5" customHeight="1" x14ac:dyDescent="0.25">
      <c r="B5" s="6">
        <v>39979</v>
      </c>
      <c r="C5" s="7" t="s">
        <v>14</v>
      </c>
      <c r="D5" s="8" t="s">
        <v>12</v>
      </c>
      <c r="E5" s="8">
        <v>3</v>
      </c>
      <c r="F5" s="9">
        <f>(3*23000*35)</f>
        <v>2415000</v>
      </c>
    </row>
    <row r="6" spans="2:6" ht="19.5" customHeight="1" x14ac:dyDescent="0.2">
      <c r="B6" s="3">
        <v>39979</v>
      </c>
      <c r="C6" s="4" t="s">
        <v>8</v>
      </c>
      <c r="D6" s="4" t="s">
        <v>9</v>
      </c>
      <c r="E6" s="4">
        <v>1</v>
      </c>
      <c r="F6" s="5">
        <f>(43000*35)/3</f>
        <v>501666.66666666669</v>
      </c>
    </row>
    <row r="7" spans="2:6" ht="21" customHeight="1" x14ac:dyDescent="0.2">
      <c r="B7" s="6">
        <v>39984</v>
      </c>
      <c r="C7" s="8" t="s">
        <v>20</v>
      </c>
      <c r="D7" s="8" t="s">
        <v>21</v>
      </c>
      <c r="E7" s="8">
        <v>3</v>
      </c>
      <c r="F7" s="9">
        <f>21000*35</f>
        <v>735000</v>
      </c>
    </row>
    <row r="8" spans="2:6" ht="19.5" customHeight="1" x14ac:dyDescent="0.2">
      <c r="B8" s="3">
        <v>39983</v>
      </c>
      <c r="C8" s="4" t="s">
        <v>22</v>
      </c>
      <c r="D8" s="4" t="s">
        <v>5</v>
      </c>
      <c r="E8" s="4">
        <v>2</v>
      </c>
      <c r="F8" s="5">
        <f>(68000*35*2)/5</f>
        <v>952000</v>
      </c>
    </row>
    <row r="9" spans="2:6" ht="19.5" customHeight="1" x14ac:dyDescent="0.2">
      <c r="B9" s="6">
        <v>39979</v>
      </c>
      <c r="C9" s="8" t="s">
        <v>23</v>
      </c>
      <c r="D9" s="8" t="s">
        <v>24</v>
      </c>
      <c r="E9" s="8">
        <v>5</v>
      </c>
      <c r="F9" s="9">
        <f>28500*35*5</f>
        <v>4987500</v>
      </c>
    </row>
    <row r="10" spans="2:6" ht="19.5" customHeight="1" x14ac:dyDescent="0.2">
      <c r="B10" s="3">
        <v>39980</v>
      </c>
      <c r="C10" s="4" t="s">
        <v>14</v>
      </c>
      <c r="D10" s="4" t="s">
        <v>12</v>
      </c>
      <c r="E10" s="4">
        <v>1</v>
      </c>
      <c r="F10" s="5">
        <f>24000*35</f>
        <v>840000</v>
      </c>
    </row>
    <row r="11" spans="2:6" ht="19.5" customHeight="1" x14ac:dyDescent="0.2">
      <c r="B11" s="6">
        <v>39979</v>
      </c>
      <c r="C11" s="8" t="s">
        <v>6</v>
      </c>
      <c r="D11" s="8" t="s">
        <v>7</v>
      </c>
      <c r="E11" s="8">
        <v>3</v>
      </c>
      <c r="F11" s="9">
        <f>(43000*35)</f>
        <v>1505000</v>
      </c>
    </row>
    <row r="12" spans="2:6" ht="19.5" customHeight="1" x14ac:dyDescent="0.2">
      <c r="B12" s="3">
        <v>39984</v>
      </c>
      <c r="C12" s="4" t="s">
        <v>20</v>
      </c>
      <c r="D12" s="4" t="s">
        <v>21</v>
      </c>
      <c r="E12" s="4">
        <v>1</v>
      </c>
      <c r="F12" s="5">
        <f>21000*35</f>
        <v>735000</v>
      </c>
    </row>
    <row r="13" spans="2:6" ht="19.5" customHeight="1" x14ac:dyDescent="0.2">
      <c r="B13" s="6">
        <v>39983</v>
      </c>
      <c r="C13" s="8" t="s">
        <v>25</v>
      </c>
      <c r="D13" s="8" t="s">
        <v>26</v>
      </c>
      <c r="E13" s="8">
        <v>5</v>
      </c>
      <c r="F13" s="9">
        <f>68000*35</f>
        <v>2380000</v>
      </c>
    </row>
    <row r="14" spans="2:6" ht="19.5" customHeight="1" x14ac:dyDescent="0.2">
      <c r="B14" s="3">
        <v>39979</v>
      </c>
      <c r="C14" s="4" t="s">
        <v>27</v>
      </c>
      <c r="D14" s="4" t="s">
        <v>21</v>
      </c>
      <c r="E14" s="4">
        <v>2</v>
      </c>
      <c r="F14" s="5">
        <f>28500*35*2</f>
        <v>1995000</v>
      </c>
    </row>
    <row r="15" spans="2:6" ht="19.5" customHeight="1" x14ac:dyDescent="0.2">
      <c r="B15" s="6">
        <v>40010</v>
      </c>
      <c r="C15" s="8" t="s">
        <v>14</v>
      </c>
      <c r="D15" s="8" t="s">
        <v>12</v>
      </c>
      <c r="E15" s="8">
        <v>1</v>
      </c>
      <c r="F15" s="9">
        <f>24000*35</f>
        <v>840000</v>
      </c>
    </row>
    <row r="16" spans="2:6" ht="19.5" customHeight="1" x14ac:dyDescent="0.2">
      <c r="B16" s="3">
        <v>40009</v>
      </c>
      <c r="C16" s="4" t="s">
        <v>28</v>
      </c>
      <c r="D16" s="4" t="s">
        <v>29</v>
      </c>
      <c r="E16" s="4">
        <v>3</v>
      </c>
      <c r="F16" s="5">
        <f>(43000*35)</f>
        <v>1505000</v>
      </c>
    </row>
    <row r="17" spans="2:6" ht="19.5" customHeight="1" x14ac:dyDescent="0.2">
      <c r="B17" s="6">
        <v>40014</v>
      </c>
      <c r="C17" s="8" t="s">
        <v>15</v>
      </c>
      <c r="D17" s="8" t="s">
        <v>11</v>
      </c>
      <c r="E17" s="8">
        <v>1</v>
      </c>
      <c r="F17" s="9">
        <f>21000*35</f>
        <v>735000</v>
      </c>
    </row>
    <row r="18" spans="2:6" ht="19.5" customHeight="1" x14ac:dyDescent="0.2">
      <c r="B18" s="3">
        <v>40013</v>
      </c>
      <c r="C18" s="4" t="s">
        <v>30</v>
      </c>
      <c r="D18" s="4" t="s">
        <v>31</v>
      </c>
      <c r="E18" s="4">
        <v>5</v>
      </c>
      <c r="F18" s="5">
        <f>68000*35</f>
        <v>2380000</v>
      </c>
    </row>
    <row r="19" spans="2:6" ht="19.5" customHeight="1" x14ac:dyDescent="0.2">
      <c r="B19" s="6">
        <v>40009</v>
      </c>
      <c r="C19" s="8" t="s">
        <v>27</v>
      </c>
      <c r="D19" s="8" t="s">
        <v>21</v>
      </c>
      <c r="E19" s="8">
        <v>2</v>
      </c>
      <c r="F19" s="9">
        <f>28500*35*2</f>
        <v>1995000</v>
      </c>
    </row>
    <row r="20" spans="2:6" ht="19.5" customHeight="1" x14ac:dyDescent="0.2">
      <c r="B20" s="3">
        <v>40010</v>
      </c>
      <c r="C20" s="4" t="s">
        <v>32</v>
      </c>
      <c r="D20" s="4" t="s">
        <v>33</v>
      </c>
      <c r="E20" s="4">
        <v>1</v>
      </c>
      <c r="F20" s="5">
        <f>24000*35</f>
        <v>840000</v>
      </c>
    </row>
    <row r="21" spans="2:6" ht="19.5" customHeight="1" x14ac:dyDescent="0.2">
      <c r="B21" s="6">
        <v>40009</v>
      </c>
      <c r="C21" s="8" t="s">
        <v>28</v>
      </c>
      <c r="D21" s="8" t="s">
        <v>29</v>
      </c>
      <c r="E21" s="8">
        <v>1</v>
      </c>
      <c r="F21" s="9">
        <f>(43000*35)/3</f>
        <v>501666.66666666669</v>
      </c>
    </row>
    <row r="22" spans="2:6" ht="19.5" customHeight="1" x14ac:dyDescent="0.2">
      <c r="B22" s="3">
        <v>40014</v>
      </c>
      <c r="C22" s="4" t="s">
        <v>17</v>
      </c>
      <c r="D22" s="4" t="s">
        <v>18</v>
      </c>
      <c r="E22" s="4">
        <v>5</v>
      </c>
      <c r="F22" s="5">
        <f>21000*35*5</f>
        <v>3675000</v>
      </c>
    </row>
    <row r="23" spans="2:6" ht="19.5" customHeight="1" x14ac:dyDescent="0.2">
      <c r="B23" s="6">
        <v>40075</v>
      </c>
      <c r="C23" s="8" t="s">
        <v>19</v>
      </c>
      <c r="D23" s="8" t="s">
        <v>16</v>
      </c>
      <c r="E23" s="8">
        <v>3</v>
      </c>
      <c r="F23" s="9">
        <f>(68000*35*3)/5</f>
        <v>1428000</v>
      </c>
    </row>
  </sheetData>
  <mergeCells count="1">
    <mergeCell ref="B2:F2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建立表格</vt:lpstr>
      <vt:lpstr>汽車銷售記錄</vt:lpstr>
      <vt:lpstr>排序練習</vt:lpstr>
      <vt:lpstr>圖示集資料條</vt:lpstr>
      <vt:lpstr>分組小計</vt:lpstr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使用者</dc:creator>
  <cp:lastModifiedBy>Windows 使用者</cp:lastModifiedBy>
  <dcterms:created xsi:type="dcterms:W3CDTF">2010-03-09T03:32:19Z</dcterms:created>
  <dcterms:modified xsi:type="dcterms:W3CDTF">2010-03-09T11:11:17Z</dcterms:modified>
</cp:coreProperties>
</file>